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600" windowHeight="11760"/>
  </bookViews>
  <sheets>
    <sheet name="tabla fph_momento 1" sheetId="6" r:id="rId1"/>
    <sheet name="tabla fph_momento 2" sheetId="7" r:id="rId2"/>
  </sheets>
  <definedNames>
    <definedName name="_xlnm.Print_Area" localSheetId="0">'tabla fph_momento 1'!$A$1:$N$71</definedName>
    <definedName name="_xlnm.Print_Area" localSheetId="1">'tabla fph_momento 2'!$A$1:$N$102</definedName>
    <definedName name="_xlnm.Print_Titles" localSheetId="0">'tabla fph_momento 1'!$1:$12</definedName>
    <definedName name="_xlnm.Print_Titles" localSheetId="1">'tabla fph_momento 2'!$1:$12</definedName>
  </definedNames>
  <calcPr calcId="125725"/>
</workbook>
</file>

<file path=xl/calcChain.xml><?xml version="1.0" encoding="utf-8"?>
<calcChain xmlns="http://schemas.openxmlformats.org/spreadsheetml/2006/main">
  <c r="H64" i="7"/>
  <c r="H63"/>
  <c r="H62"/>
  <c r="H53" i="6"/>
  <c r="H52"/>
  <c r="H51"/>
  <c r="E91" i="7"/>
  <c r="F91"/>
  <c r="I91"/>
  <c r="J44"/>
  <c r="K44"/>
  <c r="G90"/>
  <c r="D90"/>
  <c r="G89"/>
  <c r="D89"/>
  <c r="G88"/>
  <c r="D88"/>
  <c r="G87"/>
  <c r="D87"/>
  <c r="G86"/>
  <c r="D86"/>
  <c r="G82"/>
  <c r="D82"/>
  <c r="G81"/>
  <c r="D81"/>
  <c r="G80"/>
  <c r="D80"/>
  <c r="G79"/>
  <c r="D79"/>
  <c r="G78"/>
  <c r="D78"/>
  <c r="G77"/>
  <c r="D77"/>
  <c r="G76"/>
  <c r="D76"/>
  <c r="G75"/>
  <c r="D75"/>
  <c r="G74"/>
  <c r="D74"/>
  <c r="G73"/>
  <c r="D73"/>
  <c r="G72"/>
  <c r="D72"/>
  <c r="G71"/>
  <c r="D71"/>
  <c r="L43"/>
  <c r="I43"/>
  <c r="F43"/>
  <c r="L42"/>
  <c r="I42"/>
  <c r="G42"/>
  <c r="F42" s="1"/>
  <c r="M38"/>
  <c r="L38" s="1"/>
  <c r="I38"/>
  <c r="F38"/>
  <c r="L37"/>
  <c r="I37"/>
  <c r="H37"/>
  <c r="G37"/>
  <c r="M33"/>
  <c r="L33" s="1"/>
  <c r="I33"/>
  <c r="F33"/>
  <c r="L32"/>
  <c r="I32"/>
  <c r="F32"/>
  <c r="L31"/>
  <c r="I31"/>
  <c r="G31"/>
  <c r="F31" s="1"/>
  <c r="L24"/>
  <c r="L25"/>
  <c r="I25"/>
  <c r="F25"/>
  <c r="I24"/>
  <c r="F24"/>
  <c r="M23"/>
  <c r="L23" s="1"/>
  <c r="I23"/>
  <c r="F23"/>
  <c r="L22"/>
  <c r="I22"/>
  <c r="H22"/>
  <c r="F22" s="1"/>
  <c r="L21"/>
  <c r="I21"/>
  <c r="G21"/>
  <c r="F21" s="1"/>
  <c r="F37" l="1"/>
  <c r="G83"/>
  <c r="G84"/>
  <c r="G85"/>
  <c r="G69"/>
  <c r="D69"/>
  <c r="G68"/>
  <c r="D68"/>
  <c r="G67"/>
  <c r="D67"/>
  <c r="G66"/>
  <c r="D66"/>
  <c r="G65"/>
  <c r="D65"/>
  <c r="D64"/>
  <c r="G64" s="1"/>
  <c r="D63"/>
  <c r="G63" s="1"/>
  <c r="D62"/>
  <c r="G61"/>
  <c r="D61"/>
  <c r="G60"/>
  <c r="D60"/>
  <c r="G59"/>
  <c r="D59"/>
  <c r="G58"/>
  <c r="D58"/>
  <c r="G57"/>
  <c r="D57"/>
  <c r="G56"/>
  <c r="D56"/>
  <c r="G55"/>
  <c r="D55"/>
  <c r="G54"/>
  <c r="D54"/>
  <c r="G53"/>
  <c r="D53"/>
  <c r="G52"/>
  <c r="D52"/>
  <c r="G51"/>
  <c r="D51"/>
  <c r="G50"/>
  <c r="D50"/>
  <c r="L41"/>
  <c r="I41"/>
  <c r="F41"/>
  <c r="L40"/>
  <c r="I40"/>
  <c r="G40"/>
  <c r="F40" s="1"/>
  <c r="M36"/>
  <c r="L36" s="1"/>
  <c r="I36"/>
  <c r="F36"/>
  <c r="L35"/>
  <c r="I35"/>
  <c r="H35"/>
  <c r="G35"/>
  <c r="M30"/>
  <c r="L30" s="1"/>
  <c r="I30"/>
  <c r="F30"/>
  <c r="L29"/>
  <c r="I29"/>
  <c r="F29"/>
  <c r="L28"/>
  <c r="I28"/>
  <c r="G28"/>
  <c r="F28" s="1"/>
  <c r="L27"/>
  <c r="I27"/>
  <c r="G27"/>
  <c r="F27" s="1"/>
  <c r="N20"/>
  <c r="L20" s="1"/>
  <c r="I20"/>
  <c r="F20"/>
  <c r="N19"/>
  <c r="I19"/>
  <c r="F19"/>
  <c r="M18"/>
  <c r="I18"/>
  <c r="F18"/>
  <c r="L17"/>
  <c r="I17"/>
  <c r="H17"/>
  <c r="H44" s="1"/>
  <c r="L16"/>
  <c r="I16"/>
  <c r="I44" s="1"/>
  <c r="E60" i="6"/>
  <c r="F60"/>
  <c r="I60"/>
  <c r="J33"/>
  <c r="K33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39"/>
  <c r="G30"/>
  <c r="F30" s="1"/>
  <c r="I31"/>
  <c r="I30"/>
  <c r="L31"/>
  <c r="L30"/>
  <c r="F31"/>
  <c r="H27"/>
  <c r="G27"/>
  <c r="F28"/>
  <c r="L27"/>
  <c r="I28"/>
  <c r="I27"/>
  <c r="M28"/>
  <c r="L28" s="1"/>
  <c r="F24"/>
  <c r="F25"/>
  <c r="G23"/>
  <c r="F23" s="1"/>
  <c r="G22"/>
  <c r="F22" s="1"/>
  <c r="I23"/>
  <c r="I24"/>
  <c r="I25"/>
  <c r="I22"/>
  <c r="L23"/>
  <c r="L24"/>
  <c r="L22"/>
  <c r="M25"/>
  <c r="L25" s="1"/>
  <c r="I17"/>
  <c r="I18"/>
  <c r="I19"/>
  <c r="I20"/>
  <c r="I16"/>
  <c r="L17"/>
  <c r="L16"/>
  <c r="N20"/>
  <c r="N19"/>
  <c r="L19" s="1"/>
  <c r="M18"/>
  <c r="L18" s="1"/>
  <c r="F18"/>
  <c r="F19"/>
  <c r="F20"/>
  <c r="H17"/>
  <c r="F17" s="1"/>
  <c r="G16"/>
  <c r="F16" s="1"/>
  <c r="N33" l="1"/>
  <c r="D91" i="7"/>
  <c r="G44"/>
  <c r="M44"/>
  <c r="F35"/>
  <c r="H91"/>
  <c r="L19"/>
  <c r="N44"/>
  <c r="D60" i="6"/>
  <c r="H33"/>
  <c r="G62" i="7"/>
  <c r="G91" s="1"/>
  <c r="F16"/>
  <c r="F17"/>
  <c r="L18"/>
  <c r="I33" i="6"/>
  <c r="G33"/>
  <c r="L20"/>
  <c r="L33" s="1"/>
  <c r="M33"/>
  <c r="F27"/>
  <c r="F33" s="1"/>
  <c r="F44" i="7" l="1"/>
  <c r="J83" s="1"/>
  <c r="K83" s="1"/>
  <c r="L44"/>
  <c r="H60" i="6"/>
  <c r="J59"/>
  <c r="K59" s="1"/>
  <c r="J76" i="7" l="1"/>
  <c r="K76" s="1"/>
  <c r="J57"/>
  <c r="K57" s="1"/>
  <c r="J65"/>
  <c r="K65" s="1"/>
  <c r="J80"/>
  <c r="K80" s="1"/>
  <c r="J68"/>
  <c r="K68" s="1"/>
  <c r="J90"/>
  <c r="K90" s="1"/>
  <c r="J72"/>
  <c r="K72" s="1"/>
  <c r="J62"/>
  <c r="K62" s="1"/>
  <c r="J51"/>
  <c r="K51" s="1"/>
  <c r="J88"/>
  <c r="K88" s="1"/>
  <c r="J67"/>
  <c r="K67" s="1"/>
  <c r="J52"/>
  <c r="K52" s="1"/>
  <c r="J50"/>
  <c r="K50" s="1"/>
  <c r="J64"/>
  <c r="K64" s="1"/>
  <c r="J66"/>
  <c r="K66" s="1"/>
  <c r="J74"/>
  <c r="K74" s="1"/>
  <c r="J86"/>
  <c r="K86" s="1"/>
  <c r="J71"/>
  <c r="J84"/>
  <c r="K84" s="1"/>
  <c r="J54"/>
  <c r="K54" s="1"/>
  <c r="J60"/>
  <c r="K60" s="1"/>
  <c r="J58"/>
  <c r="K58" s="1"/>
  <c r="J69"/>
  <c r="K69" s="1"/>
  <c r="J59"/>
  <c r="K59" s="1"/>
  <c r="J87"/>
  <c r="K87" s="1"/>
  <c r="J78"/>
  <c r="K78" s="1"/>
  <c r="J82"/>
  <c r="K82" s="1"/>
  <c r="J81"/>
  <c r="K81" s="1"/>
  <c r="J53"/>
  <c r="K53" s="1"/>
  <c r="J63"/>
  <c r="K63" s="1"/>
  <c r="J61"/>
  <c r="K61" s="1"/>
  <c r="J56"/>
  <c r="K56" s="1"/>
  <c r="J55"/>
  <c r="K55" s="1"/>
  <c r="J75"/>
  <c r="K75" s="1"/>
  <c r="J79"/>
  <c r="K79" s="1"/>
  <c r="J89"/>
  <c r="K89" s="1"/>
  <c r="J73"/>
  <c r="K73" s="1"/>
  <c r="J77"/>
  <c r="K77" s="1"/>
  <c r="J85"/>
  <c r="K85" s="1"/>
  <c r="K71"/>
  <c r="G43" i="6"/>
  <c r="G42"/>
  <c r="G50"/>
  <c r="G52"/>
  <c r="G57"/>
  <c r="G55"/>
  <c r="G40"/>
  <c r="G41"/>
  <c r="G45"/>
  <c r="G58"/>
  <c r="G56"/>
  <c r="G49"/>
  <c r="G48"/>
  <c r="G53"/>
  <c r="G39"/>
  <c r="G47"/>
  <c r="G46"/>
  <c r="G44"/>
  <c r="G54"/>
  <c r="G51"/>
  <c r="J91" i="7" l="1"/>
  <c r="G60" i="6"/>
  <c r="K91" i="7"/>
  <c r="J55" i="6"/>
  <c r="K55" s="1"/>
  <c r="J42"/>
  <c r="K42" s="1"/>
  <c r="J53"/>
  <c r="K53" s="1"/>
  <c r="J56"/>
  <c r="K56" s="1"/>
  <c r="J40"/>
  <c r="K40" s="1"/>
  <c r="J50"/>
  <c r="K50" s="1"/>
  <c r="J44"/>
  <c r="K44" s="1"/>
  <c r="J54"/>
  <c r="J41"/>
  <c r="K41" s="1"/>
  <c r="J52"/>
  <c r="K52" s="1"/>
  <c r="J58"/>
  <c r="K58" s="1"/>
  <c r="J39"/>
  <c r="J51"/>
  <c r="K51" s="1"/>
  <c r="J47"/>
  <c r="K47" s="1"/>
  <c r="J49"/>
  <c r="K49" s="1"/>
  <c r="J46"/>
  <c r="K46" s="1"/>
  <c r="J48"/>
  <c r="K48" s="1"/>
  <c r="J45"/>
  <c r="K45" s="1"/>
  <c r="J57"/>
  <c r="K57" s="1"/>
  <c r="J43"/>
  <c r="K43" s="1"/>
  <c r="M50" i="7" l="1"/>
  <c r="M84"/>
  <c r="L84"/>
  <c r="M85"/>
  <c r="L85"/>
  <c r="M74"/>
  <c r="L90"/>
  <c r="L76"/>
  <c r="L74"/>
  <c r="M71"/>
  <c r="L87"/>
  <c r="L82"/>
  <c r="L75"/>
  <c r="L89"/>
  <c r="M77"/>
  <c r="M83"/>
  <c r="M72"/>
  <c r="M86"/>
  <c r="L88"/>
  <c r="M78"/>
  <c r="L81"/>
  <c r="L79"/>
  <c r="L73"/>
  <c r="M80"/>
  <c r="L83"/>
  <c r="L72"/>
  <c r="L86"/>
  <c r="M88"/>
  <c r="L78"/>
  <c r="M81"/>
  <c r="M79"/>
  <c r="M73"/>
  <c r="L80"/>
  <c r="M90"/>
  <c r="M76"/>
  <c r="L71"/>
  <c r="M87"/>
  <c r="M82"/>
  <c r="M75"/>
  <c r="M89"/>
  <c r="L77"/>
  <c r="L50"/>
  <c r="L57"/>
  <c r="L67"/>
  <c r="M59"/>
  <c r="M65"/>
  <c r="M53"/>
  <c r="M61"/>
  <c r="M51"/>
  <c r="L60"/>
  <c r="M69"/>
  <c r="M67"/>
  <c r="L59"/>
  <c r="L65"/>
  <c r="L53"/>
  <c r="L61"/>
  <c r="L51"/>
  <c r="M60"/>
  <c r="L69"/>
  <c r="M62"/>
  <c r="L52"/>
  <c r="M64"/>
  <c r="M68"/>
  <c r="M57"/>
  <c r="M66"/>
  <c r="M63"/>
  <c r="L56"/>
  <c r="M54"/>
  <c r="M58"/>
  <c r="M55"/>
  <c r="L62"/>
  <c r="M52"/>
  <c r="L64"/>
  <c r="L68"/>
  <c r="L66"/>
  <c r="L63"/>
  <c r="M56"/>
  <c r="L54"/>
  <c r="L58"/>
  <c r="L55"/>
  <c r="K39" i="6"/>
  <c r="J60"/>
  <c r="K54"/>
  <c r="L91" i="7" l="1"/>
  <c r="M91"/>
  <c r="N50" s="1"/>
  <c r="K60" i="6"/>
  <c r="M59" l="1"/>
  <c r="N72" i="7"/>
  <c r="N78"/>
  <c r="N89"/>
  <c r="N75"/>
  <c r="N90"/>
  <c r="N81"/>
  <c r="N83"/>
  <c r="N73"/>
  <c r="N76"/>
  <c r="N86"/>
  <c r="N84"/>
  <c r="N85"/>
  <c r="N88"/>
  <c r="N79"/>
  <c r="N71"/>
  <c r="N87"/>
  <c r="N80"/>
  <c r="N77"/>
  <c r="N74"/>
  <c r="N82"/>
  <c r="N59"/>
  <c r="N63"/>
  <c r="N55"/>
  <c r="N52"/>
  <c r="N64"/>
  <c r="N68"/>
  <c r="N62"/>
  <c r="N53"/>
  <c r="N61"/>
  <c r="N51"/>
  <c r="N56"/>
  <c r="L59" i="6"/>
  <c r="N57" i="7"/>
  <c r="N66"/>
  <c r="N69"/>
  <c r="N67"/>
  <c r="N65"/>
  <c r="N54"/>
  <c r="N58"/>
  <c r="N60"/>
  <c r="L50" i="6"/>
  <c r="M50"/>
  <c r="M43"/>
  <c r="M44"/>
  <c r="M45"/>
  <c r="M40"/>
  <c r="L42"/>
  <c r="M49"/>
  <c r="M46"/>
  <c r="M41"/>
  <c r="L46"/>
  <c r="L53"/>
  <c r="M54"/>
  <c r="L55"/>
  <c r="M58"/>
  <c r="L52"/>
  <c r="L45"/>
  <c r="L54"/>
  <c r="M39"/>
  <c r="M52"/>
  <c r="L57"/>
  <c r="M42"/>
  <c r="M51"/>
  <c r="L49"/>
  <c r="L39"/>
  <c r="L41"/>
  <c r="L51"/>
  <c r="L44"/>
  <c r="M56"/>
  <c r="M47"/>
  <c r="M53"/>
  <c r="L40"/>
  <c r="M48"/>
  <c r="L47"/>
  <c r="M57"/>
  <c r="L48"/>
  <c r="L56"/>
  <c r="L58"/>
  <c r="M55"/>
  <c r="L43"/>
  <c r="N91" i="7" l="1"/>
  <c r="L60" i="6"/>
  <c r="M60"/>
  <c r="N59" s="1"/>
  <c r="N41" l="1"/>
  <c r="N42"/>
  <c r="N44"/>
  <c r="N49"/>
  <c r="N45"/>
  <c r="N58"/>
  <c r="N39"/>
  <c r="N46"/>
  <c r="N56"/>
  <c r="N47"/>
  <c r="N40"/>
  <c r="N50"/>
  <c r="N52"/>
  <c r="N43"/>
  <c r="N54"/>
  <c r="N53"/>
  <c r="N55"/>
  <c r="N48"/>
  <c r="N51"/>
  <c r="N57"/>
  <c r="N60" l="1"/>
</calcChain>
</file>

<file path=xl/sharedStrings.xml><?xml version="1.0" encoding="utf-8"?>
<sst xmlns="http://schemas.openxmlformats.org/spreadsheetml/2006/main" count="343" uniqueCount="96">
  <si>
    <t>TABLA DE FRACCIONAMIENTO EN PROPIEDAD HORIZONTAL</t>
  </si>
  <si>
    <t>ZONA:</t>
  </si>
  <si>
    <t>EDIFICIO:</t>
  </si>
  <si>
    <t>PROPIETARIO:</t>
  </si>
  <si>
    <t>Propietario</t>
  </si>
  <si>
    <t>Arquitecto</t>
  </si>
  <si>
    <t>UNIDAD FUNCIONAL</t>
  </si>
  <si>
    <t>TOTAL</t>
  </si>
  <si>
    <t>%</t>
  </si>
  <si>
    <t>TOTAL, m2</t>
  </si>
  <si>
    <t>NOMBRES Y APELLIDOS DE LOS PROPIETARIOS</t>
  </si>
  <si>
    <t>NOMBRE DE LA ZONA</t>
  </si>
  <si>
    <t>000-0000-0000</t>
  </si>
  <si>
    <t>UNIDADES FUNCIONALES</t>
  </si>
  <si>
    <t>Nº</t>
  </si>
  <si>
    <t>UBICACIÓN</t>
  </si>
  <si>
    <t>FIP, m2</t>
  </si>
  <si>
    <t>FIS, m2</t>
  </si>
  <si>
    <t>PARQUEO</t>
  </si>
  <si>
    <t>LOCAL</t>
  </si>
  <si>
    <t>OFICINA</t>
  </si>
  <si>
    <t>DEPARTAMENTO</t>
  </si>
  <si>
    <t>PLANTA 1</t>
  </si>
  <si>
    <t>PLANTA 2</t>
  </si>
  <si>
    <t>PLANTA 3</t>
  </si>
  <si>
    <t>PLANTA 4</t>
  </si>
  <si>
    <t>ÁREA PRIVADA (APC), m2</t>
  </si>
  <si>
    <t>ÁREA COMÚN (ACC), m2</t>
  </si>
  <si>
    <t>ÁREA COMÚN PRIVADA (ACPC), m2</t>
  </si>
  <si>
    <t>CÓDIGO CATASTRAL:</t>
  </si>
  <si>
    <t>DIRECCIÓN:</t>
  </si>
  <si>
    <t>ÁREA COMÚN PRIVADA (ACP), m2</t>
  </si>
  <si>
    <t>ÁREA COMÚN (AC), m2</t>
  </si>
  <si>
    <t>ÁREA PRIVADA (AP), 
m2</t>
  </si>
  <si>
    <t>CUBIERTA (APC), m2</t>
  </si>
  <si>
    <t>DESCUBIERTA (APD), m2</t>
  </si>
  <si>
    <t>CUBIERTA (ACPC), m2</t>
  </si>
  <si>
    <t>DESCUBIERTA (ACPD), m2</t>
  </si>
  <si>
    <t>CUBIERTA</t>
  </si>
  <si>
    <t>DESCUBIERTA</t>
  </si>
  <si>
    <t>L1</t>
  </si>
  <si>
    <t>L2</t>
  </si>
  <si>
    <t>L3</t>
  </si>
  <si>
    <t>L4</t>
  </si>
  <si>
    <t>L5</t>
  </si>
  <si>
    <t>L6</t>
  </si>
  <si>
    <t>DESCRIPCIÓN DE ÁREAS POR PLANTA</t>
  </si>
  <si>
    <t>CONSULTORIO</t>
  </si>
  <si>
    <t>O1</t>
  </si>
  <si>
    <t>O2</t>
  </si>
  <si>
    <t>C1</t>
  </si>
  <si>
    <t>C2</t>
  </si>
  <si>
    <t>C3</t>
  </si>
  <si>
    <t>D1</t>
  </si>
  <si>
    <t>D2</t>
  </si>
  <si>
    <t>D3</t>
  </si>
  <si>
    <t>SUPERFICIE DE LOTE:</t>
  </si>
  <si>
    <t>m2</t>
  </si>
  <si>
    <t>Aprobación</t>
  </si>
  <si>
    <t>DIRECCIÓN</t>
  </si>
  <si>
    <t>NOMBRE DEL EDIFICIO</t>
  </si>
  <si>
    <t>BLOQUE 1. LOCALES L1 - L6</t>
  </si>
  <si>
    <t>BLOQUE 1. ESCALERAS E, PASILLOS P, HALL H</t>
  </si>
  <si>
    <t>BLOQUE 1. INGRESO I, ACCESOS VEHICULARES AV</t>
  </si>
  <si>
    <t>BLOQUE 1. JARDINES J</t>
  </si>
  <si>
    <t>BLOQUE 1. OFICINAS O1 - O2</t>
  </si>
  <si>
    <t>BLOQUE 1. CONSULTORIOS C1 - C3</t>
  </si>
  <si>
    <t>BLOQUE 1. HALL DE ESPERA HE</t>
  </si>
  <si>
    <t>BLOQUE 1. DEPARTAMENTOS D1 - D3</t>
  </si>
  <si>
    <t>BLOQUE 1. DEPARTAMENTOS D1 - D2</t>
  </si>
  <si>
    <t>BLOQUE 1. PASILLOS P</t>
  </si>
  <si>
    <t>BLOQUE 2. LOCALES L1 - L6</t>
  </si>
  <si>
    <t>BLOQUE 2. ESCALERAS E, PASILLOS P, HALL H</t>
  </si>
  <si>
    <t>BLOQUE 2. JARDINES J</t>
  </si>
  <si>
    <t>BLOQUE 2. ACCESOS VEHICULARES AV</t>
  </si>
  <si>
    <t>BLOQUE 2. OFICINAS O1 - O2</t>
  </si>
  <si>
    <t>BLOQUE 2. CONSULTORIOS C1 - C3</t>
  </si>
  <si>
    <t>BLOQUE 2. DEPARTAMENTOS D1 - D3</t>
  </si>
  <si>
    <t>BLOQUE 2. DEPARTAMENTOS D1 - D2</t>
  </si>
  <si>
    <t>BLOQUE 2. PASILLOS P</t>
  </si>
  <si>
    <t>FECHA:</t>
  </si>
  <si>
    <t>MES / AÑO</t>
  </si>
  <si>
    <t>REFERENCIAS:</t>
  </si>
  <si>
    <t>DATOS A CARGAR</t>
  </si>
  <si>
    <t>DATOS CALCULADOS AUTOMÁTICAMENTE</t>
  </si>
  <si>
    <t>Relación de Área Común Privada</t>
  </si>
  <si>
    <t>ÁREA PRIVADA (AP), m2</t>
  </si>
  <si>
    <t>ETAPA 2</t>
  </si>
  <si>
    <t>ETAPA 1 - BLOQUE 1</t>
  </si>
  <si>
    <t>ETAPA 2 - BLOQUE 2</t>
  </si>
  <si>
    <t>BLOQUE 1. PARQUEOS PQ1 - PQ4</t>
  </si>
  <si>
    <t>BLOQUE 2. PARQUEOS PQ1 - PQ4</t>
  </si>
  <si>
    <t>PQ1</t>
  </si>
  <si>
    <t>PQ2</t>
  </si>
  <si>
    <t>PQ3</t>
  </si>
  <si>
    <t>PQ4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</si>
</sst>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10" fontId="11" fillId="0" borderId="1" xfId="1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  <xf numFmtId="4" fontId="11" fillId="0" borderId="0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9" fontId="11" fillId="2" borderId="1" xfId="1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1" fontId="5" fillId="0" borderId="6" xfId="0" applyNumberFormat="1" applyFont="1" applyFill="1" applyBorder="1" applyAlignment="1">
      <alignment horizontal="center" vertical="center"/>
    </xf>
    <xf numFmtId="10" fontId="5" fillId="0" borderId="6" xfId="0" applyNumberFormat="1" applyFont="1" applyBorder="1" applyAlignment="1">
      <alignment vertical="center"/>
    </xf>
    <xf numFmtId="4" fontId="11" fillId="0" borderId="6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2" fontId="4" fillId="0" borderId="6" xfId="0" applyNumberFormat="1" applyFont="1" applyFill="1" applyBorder="1" applyAlignment="1">
      <alignment vertical="center"/>
    </xf>
    <xf numFmtId="10" fontId="11" fillId="0" borderId="6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7" fillId="0" borderId="6" xfId="0" applyFont="1" applyBorder="1" applyAlignment="1">
      <alignment vertical="center"/>
    </xf>
    <xf numFmtId="1" fontId="7" fillId="0" borderId="6" xfId="0" applyNumberFormat="1" applyFont="1" applyFill="1" applyBorder="1" applyAlignment="1">
      <alignment horizontal="center" vertical="center"/>
    </xf>
    <xf numFmtId="10" fontId="7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4" fontId="13" fillId="0" borderId="1" xfId="0" applyNumberFormat="1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vertical="center"/>
    </xf>
    <xf numFmtId="10" fontId="13" fillId="0" borderId="1" xfId="1" applyNumberFormat="1" applyFont="1" applyFill="1" applyBorder="1" applyAlignment="1">
      <alignment vertical="center"/>
    </xf>
    <xf numFmtId="10" fontId="7" fillId="0" borderId="1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4" fontId="6" fillId="0" borderId="5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Fill="1" applyAlignment="1">
      <alignment horizontal="center" vertical="center"/>
    </xf>
    <xf numFmtId="10" fontId="17" fillId="0" borderId="0" xfId="0" applyNumberFormat="1" applyFont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20" fillId="0" borderId="0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/>
    </xf>
    <xf numFmtId="0" fontId="17" fillId="3" borderId="3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wrapText="1"/>
    </xf>
    <xf numFmtId="0" fontId="6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2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8" xfId="0" applyBorder="1" applyAlignment="1">
      <alignment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1"/>
  <sheetViews>
    <sheetView tabSelected="1" zoomScale="90" zoomScaleNormal="90" zoomScalePageLayoutView="80" workbookViewId="0">
      <selection sqref="A1:N1"/>
    </sheetView>
  </sheetViews>
  <sheetFormatPr baseColWidth="10" defaultRowHeight="15"/>
  <cols>
    <col min="1" max="1" width="14.7109375" customWidth="1"/>
    <col min="2" max="2" width="8.7109375" customWidth="1"/>
    <col min="3" max="14" width="9.7109375" customWidth="1"/>
    <col min="15" max="16" width="8.7109375" customWidth="1"/>
  </cols>
  <sheetData>
    <row r="1" spans="1:19" ht="30" customHeigh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9"/>
    </row>
    <row r="2" spans="1:19" ht="9.9499999999999993" customHeight="1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9" s="31" customFormat="1" ht="30" customHeight="1">
      <c r="A3" s="119" t="s">
        <v>3</v>
      </c>
      <c r="B3" s="91"/>
      <c r="C3" s="90" t="s">
        <v>10</v>
      </c>
      <c r="D3" s="91"/>
      <c r="E3" s="91"/>
      <c r="F3" s="92"/>
      <c r="G3" s="35" t="s">
        <v>1</v>
      </c>
      <c r="H3" s="90" t="s">
        <v>11</v>
      </c>
      <c r="I3" s="91"/>
      <c r="J3" s="92"/>
      <c r="K3" s="35" t="s">
        <v>30</v>
      </c>
      <c r="L3" s="90" t="s">
        <v>59</v>
      </c>
      <c r="M3" s="91"/>
      <c r="N3" s="92"/>
      <c r="Q3" s="30"/>
      <c r="R3" s="30"/>
      <c r="S3" s="30"/>
    </row>
    <row r="4" spans="1:19" s="31" customFormat="1" ht="15" customHeight="1">
      <c r="A4" s="120" t="s">
        <v>29</v>
      </c>
      <c r="B4" s="88"/>
      <c r="C4" s="113" t="s">
        <v>4</v>
      </c>
      <c r="D4" s="114"/>
      <c r="E4" s="114"/>
      <c r="F4" s="114"/>
      <c r="G4" s="113" t="s">
        <v>5</v>
      </c>
      <c r="H4" s="114"/>
      <c r="I4" s="114"/>
      <c r="J4" s="114"/>
      <c r="K4" s="113" t="s">
        <v>58</v>
      </c>
      <c r="L4" s="114"/>
      <c r="M4" s="114"/>
      <c r="N4" s="114"/>
      <c r="Q4" s="30"/>
      <c r="R4" s="30"/>
      <c r="S4" s="30"/>
    </row>
    <row r="5" spans="1:19" s="31" customFormat="1">
      <c r="A5" s="87" t="s">
        <v>12</v>
      </c>
      <c r="B5" s="88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Q5" s="30"/>
      <c r="R5" s="30"/>
      <c r="S5" s="30"/>
    </row>
    <row r="6" spans="1:19" s="31" customFormat="1">
      <c r="A6" s="85" t="s">
        <v>2</v>
      </c>
      <c r="B6" s="86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Q6" s="30"/>
      <c r="R6" s="30"/>
      <c r="S6" s="30"/>
    </row>
    <row r="7" spans="1:19" s="31" customFormat="1">
      <c r="A7" s="87" t="s">
        <v>60</v>
      </c>
      <c r="B7" s="88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Q7" s="30"/>
      <c r="R7" s="30"/>
      <c r="S7" s="30"/>
    </row>
    <row r="8" spans="1:19" s="31" customFormat="1">
      <c r="A8" s="85" t="s">
        <v>56</v>
      </c>
      <c r="B8" s="89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9" s="31" customFormat="1" ht="12.75">
      <c r="A9" s="64">
        <v>849</v>
      </c>
      <c r="B9" s="65" t="s">
        <v>57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9" s="31" customFormat="1">
      <c r="A10" s="85" t="s">
        <v>80</v>
      </c>
      <c r="B10" s="112"/>
      <c r="C10" s="115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19" s="31" customFormat="1">
      <c r="A11" s="98" t="s">
        <v>81</v>
      </c>
      <c r="B11" s="99"/>
      <c r="C11" s="115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9" s="31" customFormat="1" ht="9.9499999999999993" customHeight="1">
      <c r="A12" s="116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8"/>
    </row>
    <row r="13" spans="1:19" ht="30" customHeight="1">
      <c r="A13" s="97" t="s">
        <v>46</v>
      </c>
      <c r="B13" s="105"/>
      <c r="C13" s="105"/>
      <c r="D13" s="105"/>
      <c r="E13" s="105"/>
      <c r="F13" s="97" t="s">
        <v>86</v>
      </c>
      <c r="G13" s="97"/>
      <c r="H13" s="97"/>
      <c r="I13" s="97" t="s">
        <v>31</v>
      </c>
      <c r="J13" s="97"/>
      <c r="K13" s="97"/>
      <c r="L13" s="97" t="s">
        <v>32</v>
      </c>
      <c r="M13" s="97"/>
      <c r="N13" s="97"/>
    </row>
    <row r="14" spans="1:19" s="23" customFormat="1" ht="22.5">
      <c r="A14" s="106"/>
      <c r="B14" s="106"/>
      <c r="C14" s="106"/>
      <c r="D14" s="106"/>
      <c r="E14" s="106"/>
      <c r="F14" s="33" t="s">
        <v>7</v>
      </c>
      <c r="G14" s="67" t="s">
        <v>38</v>
      </c>
      <c r="H14" s="67" t="s">
        <v>39</v>
      </c>
      <c r="I14" s="33" t="s">
        <v>7</v>
      </c>
      <c r="J14" s="67" t="s">
        <v>38</v>
      </c>
      <c r="K14" s="67" t="s">
        <v>39</v>
      </c>
      <c r="L14" s="33" t="s">
        <v>7</v>
      </c>
      <c r="M14" s="67" t="s">
        <v>38</v>
      </c>
      <c r="N14" s="67" t="s">
        <v>39</v>
      </c>
    </row>
    <row r="15" spans="1:19" s="1" customFormat="1">
      <c r="A15" s="95" t="s">
        <v>22</v>
      </c>
      <c r="B15" s="96"/>
      <c r="C15" s="96"/>
      <c r="D15" s="96"/>
      <c r="E15" s="96"/>
      <c r="F15" s="24"/>
      <c r="G15" s="24"/>
      <c r="H15" s="24"/>
      <c r="I15" s="24"/>
      <c r="J15" s="24"/>
      <c r="K15" s="24"/>
      <c r="L15" s="24"/>
      <c r="M15" s="24"/>
      <c r="N15" s="24"/>
    </row>
    <row r="16" spans="1:19" s="1" customFormat="1">
      <c r="A16" s="93" t="s">
        <v>61</v>
      </c>
      <c r="B16" s="94"/>
      <c r="C16" s="94"/>
      <c r="D16" s="94"/>
      <c r="E16" s="94"/>
      <c r="F16" s="27">
        <f>SUM(G16:H16)</f>
        <v>96</v>
      </c>
      <c r="G16" s="25">
        <f>(4*12)+(2*24)</f>
        <v>96</v>
      </c>
      <c r="H16" s="25">
        <v>0</v>
      </c>
      <c r="I16" s="27">
        <f>SUM(J16:K16)</f>
        <v>0</v>
      </c>
      <c r="J16" s="25">
        <v>0</v>
      </c>
      <c r="K16" s="25">
        <v>0</v>
      </c>
      <c r="L16" s="27">
        <f>SUM(M16:N16)</f>
        <v>0</v>
      </c>
      <c r="M16" s="25">
        <v>0</v>
      </c>
      <c r="N16" s="25">
        <v>0</v>
      </c>
    </row>
    <row r="17" spans="1:14" s="1" customFormat="1">
      <c r="A17" s="93" t="s">
        <v>90</v>
      </c>
      <c r="B17" s="94"/>
      <c r="C17" s="94"/>
      <c r="D17" s="94"/>
      <c r="E17" s="94"/>
      <c r="F17" s="27">
        <f t="shared" ref="F17:F20" si="0">SUM(G17:H17)</f>
        <v>50</v>
      </c>
      <c r="G17" s="25">
        <v>0</v>
      </c>
      <c r="H17" s="25">
        <f>12.5*4</f>
        <v>50</v>
      </c>
      <c r="I17" s="27">
        <f t="shared" ref="I17:I20" si="1">SUM(J17:K17)</f>
        <v>0</v>
      </c>
      <c r="J17" s="25">
        <v>0</v>
      </c>
      <c r="K17" s="25">
        <v>0</v>
      </c>
      <c r="L17" s="27">
        <f t="shared" ref="L17:L20" si="2">SUM(M17:N17)</f>
        <v>0</v>
      </c>
      <c r="M17" s="25">
        <v>0</v>
      </c>
      <c r="N17" s="25">
        <v>0</v>
      </c>
    </row>
    <row r="18" spans="1:14" s="1" customFormat="1">
      <c r="A18" s="93" t="s">
        <v>62</v>
      </c>
      <c r="B18" s="94"/>
      <c r="C18" s="94"/>
      <c r="D18" s="94"/>
      <c r="E18" s="94"/>
      <c r="F18" s="27">
        <f t="shared" si="0"/>
        <v>0</v>
      </c>
      <c r="G18" s="25">
        <v>0</v>
      </c>
      <c r="H18" s="25">
        <v>0</v>
      </c>
      <c r="I18" s="27">
        <f t="shared" si="1"/>
        <v>0</v>
      </c>
      <c r="J18" s="25">
        <v>0</v>
      </c>
      <c r="K18" s="25">
        <v>0</v>
      </c>
      <c r="L18" s="27">
        <f t="shared" si="2"/>
        <v>44</v>
      </c>
      <c r="M18" s="25">
        <f>12+(2*16)</f>
        <v>44</v>
      </c>
      <c r="N18" s="25">
        <v>0</v>
      </c>
    </row>
    <row r="19" spans="1:14" s="1" customFormat="1">
      <c r="A19" s="93" t="s">
        <v>63</v>
      </c>
      <c r="B19" s="94"/>
      <c r="C19" s="94"/>
      <c r="D19" s="94"/>
      <c r="E19" s="94"/>
      <c r="F19" s="27">
        <f t="shared" si="0"/>
        <v>0</v>
      </c>
      <c r="G19" s="25">
        <v>0</v>
      </c>
      <c r="H19" s="25">
        <v>0</v>
      </c>
      <c r="I19" s="27">
        <f t="shared" si="1"/>
        <v>0</v>
      </c>
      <c r="J19" s="25">
        <v>0</v>
      </c>
      <c r="K19" s="25">
        <v>0</v>
      </c>
      <c r="L19" s="27">
        <f t="shared" si="2"/>
        <v>116</v>
      </c>
      <c r="M19" s="25">
        <v>0</v>
      </c>
      <c r="N19" s="25">
        <f>12+(2*52)</f>
        <v>116</v>
      </c>
    </row>
    <row r="20" spans="1:14" s="1" customFormat="1">
      <c r="A20" s="93" t="s">
        <v>64</v>
      </c>
      <c r="B20" s="94"/>
      <c r="C20" s="94"/>
      <c r="D20" s="94"/>
      <c r="E20" s="94"/>
      <c r="F20" s="27">
        <f t="shared" si="0"/>
        <v>0</v>
      </c>
      <c r="G20" s="25">
        <v>0</v>
      </c>
      <c r="H20" s="25">
        <v>0</v>
      </c>
      <c r="I20" s="27">
        <f t="shared" si="1"/>
        <v>0</v>
      </c>
      <c r="J20" s="25">
        <v>0</v>
      </c>
      <c r="K20" s="25">
        <v>0</v>
      </c>
      <c r="L20" s="27">
        <f t="shared" si="2"/>
        <v>117</v>
      </c>
      <c r="M20" s="25">
        <v>0</v>
      </c>
      <c r="N20" s="25">
        <f>81+(2*18)</f>
        <v>117</v>
      </c>
    </row>
    <row r="21" spans="1:14" s="1" customFormat="1">
      <c r="A21" s="95" t="s">
        <v>23</v>
      </c>
      <c r="B21" s="96"/>
      <c r="C21" s="96"/>
      <c r="D21" s="96"/>
      <c r="E21" s="96"/>
      <c r="F21" s="24"/>
      <c r="G21" s="24"/>
      <c r="H21" s="24"/>
      <c r="I21" s="24"/>
      <c r="J21" s="24"/>
      <c r="K21" s="24"/>
      <c r="L21" s="24"/>
      <c r="M21" s="24"/>
      <c r="N21" s="24"/>
    </row>
    <row r="22" spans="1:14" s="1" customFormat="1">
      <c r="A22" s="93" t="s">
        <v>65</v>
      </c>
      <c r="B22" s="94"/>
      <c r="C22" s="94"/>
      <c r="D22" s="94"/>
      <c r="E22" s="94"/>
      <c r="F22" s="27">
        <f>SUM(G22:H22)</f>
        <v>48</v>
      </c>
      <c r="G22" s="25">
        <f>2*24</f>
        <v>48</v>
      </c>
      <c r="H22" s="25">
        <v>0</v>
      </c>
      <c r="I22" s="27">
        <f>SUM(J22:K22)</f>
        <v>0</v>
      </c>
      <c r="J22" s="25">
        <v>0</v>
      </c>
      <c r="K22" s="25">
        <v>0</v>
      </c>
      <c r="L22" s="27">
        <f>SUM(M22:N22)</f>
        <v>0</v>
      </c>
      <c r="M22" s="25">
        <v>0</v>
      </c>
      <c r="N22" s="25">
        <v>0</v>
      </c>
    </row>
    <row r="23" spans="1:14" s="1" customFormat="1">
      <c r="A23" s="93" t="s">
        <v>66</v>
      </c>
      <c r="B23" s="94"/>
      <c r="C23" s="94"/>
      <c r="D23" s="94"/>
      <c r="E23" s="94"/>
      <c r="F23" s="27">
        <f t="shared" ref="F23:F25" si="3">SUM(G23:H23)</f>
        <v>33</v>
      </c>
      <c r="G23" s="25">
        <f>9+(2*12)</f>
        <v>33</v>
      </c>
      <c r="H23" s="25">
        <v>0</v>
      </c>
      <c r="I23" s="27">
        <f t="shared" ref="I23:I25" si="4">SUM(J23:K23)</f>
        <v>0</v>
      </c>
      <c r="J23" s="25">
        <v>0</v>
      </c>
      <c r="K23" s="25">
        <v>0</v>
      </c>
      <c r="L23" s="27">
        <f t="shared" ref="L23:L25" si="5">SUM(M23:N23)</f>
        <v>0</v>
      </c>
      <c r="M23" s="25">
        <v>0</v>
      </c>
      <c r="N23" s="25">
        <v>0</v>
      </c>
    </row>
    <row r="24" spans="1:14" s="1" customFormat="1">
      <c r="A24" s="93" t="s">
        <v>67</v>
      </c>
      <c r="B24" s="94"/>
      <c r="C24" s="94"/>
      <c r="D24" s="94"/>
      <c r="E24" s="94"/>
      <c r="F24" s="27">
        <f t="shared" si="3"/>
        <v>0</v>
      </c>
      <c r="G24" s="25">
        <v>0</v>
      </c>
      <c r="H24" s="25">
        <v>0</v>
      </c>
      <c r="I24" s="27">
        <f t="shared" si="4"/>
        <v>15</v>
      </c>
      <c r="J24" s="29">
        <v>15</v>
      </c>
      <c r="K24" s="25">
        <v>0</v>
      </c>
      <c r="L24" s="27">
        <f t="shared" si="5"/>
        <v>0</v>
      </c>
      <c r="M24" s="25">
        <v>0</v>
      </c>
      <c r="N24" s="25">
        <v>0</v>
      </c>
    </row>
    <row r="25" spans="1:14" s="1" customFormat="1">
      <c r="A25" s="93" t="s">
        <v>62</v>
      </c>
      <c r="B25" s="94"/>
      <c r="C25" s="94"/>
      <c r="D25" s="94"/>
      <c r="E25" s="94"/>
      <c r="F25" s="27">
        <f t="shared" si="3"/>
        <v>0</v>
      </c>
      <c r="G25" s="25">
        <v>0</v>
      </c>
      <c r="H25" s="25">
        <v>0</v>
      </c>
      <c r="I25" s="27">
        <f t="shared" si="4"/>
        <v>0</v>
      </c>
      <c r="J25" s="25">
        <v>0</v>
      </c>
      <c r="K25" s="25">
        <v>0</v>
      </c>
      <c r="L25" s="27">
        <f t="shared" si="5"/>
        <v>44</v>
      </c>
      <c r="M25" s="25">
        <f>12+(2*16)</f>
        <v>44</v>
      </c>
      <c r="N25" s="25">
        <v>0</v>
      </c>
    </row>
    <row r="26" spans="1:14" s="1" customFormat="1">
      <c r="A26" s="95" t="s">
        <v>24</v>
      </c>
      <c r="B26" s="96"/>
      <c r="C26" s="96"/>
      <c r="D26" s="96"/>
      <c r="E26" s="96"/>
      <c r="F26" s="24"/>
      <c r="G26" s="24"/>
      <c r="H26" s="24"/>
      <c r="I26" s="24"/>
      <c r="J26" s="24"/>
      <c r="K26" s="24"/>
      <c r="L26" s="24"/>
      <c r="M26" s="24"/>
      <c r="N26" s="24"/>
    </row>
    <row r="27" spans="1:14" s="1" customFormat="1">
      <c r="A27" s="93" t="s">
        <v>68</v>
      </c>
      <c r="B27" s="94"/>
      <c r="C27" s="94"/>
      <c r="D27" s="94"/>
      <c r="E27" s="94"/>
      <c r="F27" s="27">
        <f>SUM(G27:H27)</f>
        <v>108</v>
      </c>
      <c r="G27" s="25">
        <f>48+(2*24)</f>
        <v>96</v>
      </c>
      <c r="H27" s="25">
        <f>2*6</f>
        <v>12</v>
      </c>
      <c r="I27" s="27">
        <f>SUM(J27:K27)</f>
        <v>0</v>
      </c>
      <c r="J27" s="25">
        <v>0</v>
      </c>
      <c r="K27" s="25">
        <v>0</v>
      </c>
      <c r="L27" s="27">
        <f>SUM(M27:N27)</f>
        <v>0</v>
      </c>
      <c r="M27" s="25">
        <v>0</v>
      </c>
      <c r="N27" s="25">
        <v>0</v>
      </c>
    </row>
    <row r="28" spans="1:14" s="1" customFormat="1">
      <c r="A28" s="93" t="s">
        <v>62</v>
      </c>
      <c r="B28" s="94"/>
      <c r="C28" s="94"/>
      <c r="D28" s="94"/>
      <c r="E28" s="94"/>
      <c r="F28" s="27">
        <f>SUM(G28:H28)</f>
        <v>0</v>
      </c>
      <c r="G28" s="25">
        <v>0</v>
      </c>
      <c r="H28" s="25">
        <v>0</v>
      </c>
      <c r="I28" s="27">
        <f>SUM(J28:K28)</f>
        <v>0</v>
      </c>
      <c r="J28" s="25">
        <v>0</v>
      </c>
      <c r="K28" s="25">
        <v>0</v>
      </c>
      <c r="L28" s="27">
        <f>SUM(M28:N28)</f>
        <v>44</v>
      </c>
      <c r="M28" s="25">
        <f>12+(2*16)</f>
        <v>44</v>
      </c>
      <c r="N28" s="25">
        <v>0</v>
      </c>
    </row>
    <row r="29" spans="1:14" s="1" customFormat="1">
      <c r="A29" s="95" t="s">
        <v>25</v>
      </c>
      <c r="B29" s="96"/>
      <c r="C29" s="96"/>
      <c r="D29" s="96"/>
      <c r="E29" s="96"/>
      <c r="F29" s="24"/>
      <c r="G29" s="24"/>
      <c r="H29" s="24"/>
      <c r="I29" s="24"/>
      <c r="J29" s="24"/>
      <c r="K29" s="24"/>
      <c r="L29" s="24"/>
      <c r="M29" s="24"/>
      <c r="N29" s="24"/>
    </row>
    <row r="30" spans="1:14" s="1" customFormat="1">
      <c r="A30" s="93" t="s">
        <v>69</v>
      </c>
      <c r="B30" s="94"/>
      <c r="C30" s="94"/>
      <c r="D30" s="94"/>
      <c r="E30" s="94"/>
      <c r="F30" s="27">
        <f>SUM(G30:H30)</f>
        <v>112</v>
      </c>
      <c r="G30" s="25">
        <f>48+40</f>
        <v>88</v>
      </c>
      <c r="H30" s="25">
        <v>24</v>
      </c>
      <c r="I30" s="27">
        <f>SUM(J30:K30)</f>
        <v>0</v>
      </c>
      <c r="J30" s="25">
        <v>0</v>
      </c>
      <c r="K30" s="25">
        <v>0</v>
      </c>
      <c r="L30" s="27">
        <f>SUM(M30:N30)</f>
        <v>0</v>
      </c>
      <c r="M30" s="25">
        <v>0</v>
      </c>
      <c r="N30" s="25">
        <v>0</v>
      </c>
    </row>
    <row r="31" spans="1:14" s="1" customFormat="1">
      <c r="A31" s="93" t="s">
        <v>70</v>
      </c>
      <c r="B31" s="94"/>
      <c r="C31" s="94"/>
      <c r="D31" s="94"/>
      <c r="E31" s="94"/>
      <c r="F31" s="27">
        <f>SUM(G31:H31)</f>
        <v>0</v>
      </c>
      <c r="G31" s="25">
        <v>0</v>
      </c>
      <c r="H31" s="25">
        <v>0</v>
      </c>
      <c r="I31" s="27">
        <f>SUM(J31:K31)</f>
        <v>0</v>
      </c>
      <c r="J31" s="25">
        <v>0</v>
      </c>
      <c r="K31" s="25">
        <v>0</v>
      </c>
      <c r="L31" s="27">
        <f>SUM(M31:N31)</f>
        <v>16</v>
      </c>
      <c r="M31" s="25">
        <v>16</v>
      </c>
      <c r="N31" s="25">
        <v>0</v>
      </c>
    </row>
    <row r="32" spans="1:14" s="57" customFormat="1">
      <c r="A32" s="135" t="s">
        <v>87</v>
      </c>
      <c r="B32" s="136"/>
      <c r="C32" s="136"/>
      <c r="D32" s="136"/>
      <c r="E32" s="136"/>
      <c r="F32" s="56">
        <v>462</v>
      </c>
      <c r="G32" s="56"/>
      <c r="H32" s="56"/>
      <c r="I32" s="56"/>
      <c r="J32" s="56"/>
      <c r="K32" s="56"/>
      <c r="L32" s="56">
        <v>348</v>
      </c>
      <c r="M32" s="56"/>
      <c r="N32" s="56"/>
    </row>
    <row r="33" spans="1:14" s="1" customFormat="1">
      <c r="A33" s="134" t="s">
        <v>7</v>
      </c>
      <c r="B33" s="134"/>
      <c r="C33" s="134"/>
      <c r="D33" s="134"/>
      <c r="E33" s="134"/>
      <c r="F33" s="26">
        <f t="shared" ref="F33:N33" si="6">SUM(F16:F32)</f>
        <v>909</v>
      </c>
      <c r="G33" s="26">
        <f t="shared" si="6"/>
        <v>361</v>
      </c>
      <c r="H33" s="26">
        <f t="shared" si="6"/>
        <v>86</v>
      </c>
      <c r="I33" s="26">
        <f t="shared" si="6"/>
        <v>15</v>
      </c>
      <c r="J33" s="26">
        <f t="shared" si="6"/>
        <v>15</v>
      </c>
      <c r="K33" s="26">
        <f t="shared" si="6"/>
        <v>0</v>
      </c>
      <c r="L33" s="26">
        <f t="shared" si="6"/>
        <v>729</v>
      </c>
      <c r="M33" s="26">
        <f t="shared" si="6"/>
        <v>148</v>
      </c>
      <c r="N33" s="26">
        <f t="shared" si="6"/>
        <v>233</v>
      </c>
    </row>
    <row r="34" spans="1:14" s="1" customFormat="1" ht="18.75">
      <c r="A34" s="8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</row>
    <row r="35" spans="1:14" ht="18.75">
      <c r="A35" s="103" t="s">
        <v>13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</row>
    <row r="36" spans="1:14" ht="38.25" customHeight="1">
      <c r="A36" s="81" t="s">
        <v>6</v>
      </c>
      <c r="B36" s="81" t="s">
        <v>14</v>
      </c>
      <c r="C36" s="81" t="s">
        <v>15</v>
      </c>
      <c r="D36" s="100" t="s">
        <v>33</v>
      </c>
      <c r="E36" s="101"/>
      <c r="F36" s="102"/>
      <c r="G36" s="100" t="s">
        <v>31</v>
      </c>
      <c r="H36" s="101"/>
      <c r="I36" s="102"/>
      <c r="J36" s="7" t="s">
        <v>32</v>
      </c>
      <c r="K36" s="81" t="s">
        <v>16</v>
      </c>
      <c r="L36" s="81" t="s">
        <v>8</v>
      </c>
      <c r="M36" s="81" t="s">
        <v>17</v>
      </c>
      <c r="N36" s="81" t="s">
        <v>8</v>
      </c>
    </row>
    <row r="37" spans="1:14" ht="22.5">
      <c r="A37" s="82"/>
      <c r="B37" s="82"/>
      <c r="C37" s="82"/>
      <c r="D37" s="18" t="s">
        <v>9</v>
      </c>
      <c r="E37" s="68" t="s">
        <v>34</v>
      </c>
      <c r="F37" s="68" t="s">
        <v>35</v>
      </c>
      <c r="G37" s="18" t="s">
        <v>9</v>
      </c>
      <c r="H37" s="68" t="s">
        <v>36</v>
      </c>
      <c r="I37" s="68" t="s">
        <v>37</v>
      </c>
      <c r="J37" s="18" t="s">
        <v>9</v>
      </c>
      <c r="K37" s="82"/>
      <c r="L37" s="82"/>
      <c r="M37" s="82"/>
      <c r="N37" s="82"/>
    </row>
    <row r="38" spans="1:14">
      <c r="A38" s="79" t="s">
        <v>88</v>
      </c>
      <c r="B38" s="43"/>
      <c r="C38" s="43"/>
      <c r="D38" s="43"/>
      <c r="E38" s="44"/>
      <c r="F38" s="44"/>
      <c r="G38" s="43"/>
      <c r="H38" s="44"/>
      <c r="I38" s="44"/>
      <c r="J38" s="43"/>
      <c r="K38" s="43"/>
      <c r="L38" s="43"/>
      <c r="M38" s="43"/>
      <c r="N38" s="45"/>
    </row>
    <row r="39" spans="1:14" s="1" customFormat="1">
      <c r="A39" s="36" t="s">
        <v>19</v>
      </c>
      <c r="B39" s="37" t="s">
        <v>40</v>
      </c>
      <c r="C39" s="38" t="s">
        <v>22</v>
      </c>
      <c r="D39" s="39">
        <f>SUM(E39:F39)</f>
        <v>12</v>
      </c>
      <c r="E39" s="40">
        <v>12</v>
      </c>
      <c r="F39" s="40">
        <v>0</v>
      </c>
      <c r="G39" s="39">
        <f>SUM(H39:I39)</f>
        <v>0</v>
      </c>
      <c r="H39" s="40">
        <v>0</v>
      </c>
      <c r="I39" s="40">
        <v>0</v>
      </c>
      <c r="J39" s="41">
        <f t="shared" ref="J39:J58" si="7">((D39+G39)*L$33)/(F$33+I$33)</f>
        <v>9.4675324675324681</v>
      </c>
      <c r="K39" s="39">
        <f>D39+G39+J39</f>
        <v>21.467532467532468</v>
      </c>
      <c r="L39" s="42">
        <f t="shared" ref="L39:L59" si="8">K39/K$60</f>
        <v>1.2987012987012988E-2</v>
      </c>
      <c r="M39" s="39">
        <f t="shared" ref="M39:M59" si="9">(K39*A$9)/K$60</f>
        <v>11.025974025974028</v>
      </c>
      <c r="N39" s="42">
        <f t="shared" ref="N39:N59" si="10">M39/M$60</f>
        <v>1.298701298701299E-2</v>
      </c>
    </row>
    <row r="40" spans="1:14" s="1" customFormat="1">
      <c r="A40" s="11" t="s">
        <v>19</v>
      </c>
      <c r="B40" s="12" t="s">
        <v>41</v>
      </c>
      <c r="C40" s="13" t="s">
        <v>22</v>
      </c>
      <c r="D40" s="16">
        <f t="shared" ref="D40:D58" si="11">SUM(E40:F40)</f>
        <v>12</v>
      </c>
      <c r="E40" s="14">
        <v>12</v>
      </c>
      <c r="F40" s="14">
        <v>0</v>
      </c>
      <c r="G40" s="16">
        <f t="shared" ref="G40:G58" si="12">SUM(H40:I40)</f>
        <v>0</v>
      </c>
      <c r="H40" s="14">
        <v>0</v>
      </c>
      <c r="I40" s="14">
        <v>0</v>
      </c>
      <c r="J40" s="28">
        <f t="shared" si="7"/>
        <v>9.4675324675324681</v>
      </c>
      <c r="K40" s="16">
        <f t="shared" ref="K40:K58" si="13">D40+G40+J40</f>
        <v>21.467532467532468</v>
      </c>
      <c r="L40" s="17">
        <f t="shared" si="8"/>
        <v>1.2987012987012988E-2</v>
      </c>
      <c r="M40" s="16">
        <f t="shared" si="9"/>
        <v>11.025974025974028</v>
      </c>
      <c r="N40" s="17">
        <f t="shared" si="10"/>
        <v>1.298701298701299E-2</v>
      </c>
    </row>
    <row r="41" spans="1:14" s="1" customFormat="1">
      <c r="A41" s="11" t="s">
        <v>19</v>
      </c>
      <c r="B41" s="12" t="s">
        <v>42</v>
      </c>
      <c r="C41" s="13" t="s">
        <v>22</v>
      </c>
      <c r="D41" s="16">
        <f t="shared" si="11"/>
        <v>12</v>
      </c>
      <c r="E41" s="14">
        <v>12</v>
      </c>
      <c r="F41" s="14">
        <v>0</v>
      </c>
      <c r="G41" s="16">
        <f t="shared" si="12"/>
        <v>0</v>
      </c>
      <c r="H41" s="14">
        <v>0</v>
      </c>
      <c r="I41" s="14">
        <v>0</v>
      </c>
      <c r="J41" s="28">
        <f t="shared" si="7"/>
        <v>9.4675324675324681</v>
      </c>
      <c r="K41" s="16">
        <f t="shared" si="13"/>
        <v>21.467532467532468</v>
      </c>
      <c r="L41" s="17">
        <f t="shared" si="8"/>
        <v>1.2987012987012988E-2</v>
      </c>
      <c r="M41" s="16">
        <f t="shared" si="9"/>
        <v>11.025974025974028</v>
      </c>
      <c r="N41" s="17">
        <f t="shared" si="10"/>
        <v>1.298701298701299E-2</v>
      </c>
    </row>
    <row r="42" spans="1:14" s="1" customFormat="1">
      <c r="A42" s="11" t="s">
        <v>19</v>
      </c>
      <c r="B42" s="12" t="s">
        <v>43</v>
      </c>
      <c r="C42" s="13" t="s">
        <v>22</v>
      </c>
      <c r="D42" s="16">
        <f t="shared" si="11"/>
        <v>12</v>
      </c>
      <c r="E42" s="14">
        <v>12</v>
      </c>
      <c r="F42" s="14">
        <v>0</v>
      </c>
      <c r="G42" s="16">
        <f t="shared" si="12"/>
        <v>0</v>
      </c>
      <c r="H42" s="14">
        <v>0</v>
      </c>
      <c r="I42" s="14">
        <v>0</v>
      </c>
      <c r="J42" s="28">
        <f t="shared" si="7"/>
        <v>9.4675324675324681</v>
      </c>
      <c r="K42" s="16">
        <f t="shared" si="13"/>
        <v>21.467532467532468</v>
      </c>
      <c r="L42" s="17">
        <f t="shared" si="8"/>
        <v>1.2987012987012988E-2</v>
      </c>
      <c r="M42" s="16">
        <f t="shared" si="9"/>
        <v>11.025974025974028</v>
      </c>
      <c r="N42" s="17">
        <f t="shared" si="10"/>
        <v>1.298701298701299E-2</v>
      </c>
    </row>
    <row r="43" spans="1:14" s="1" customFormat="1">
      <c r="A43" s="11" t="s">
        <v>19</v>
      </c>
      <c r="B43" s="12" t="s">
        <v>44</v>
      </c>
      <c r="C43" s="13" t="s">
        <v>22</v>
      </c>
      <c r="D43" s="16">
        <f t="shared" si="11"/>
        <v>24</v>
      </c>
      <c r="E43" s="14">
        <v>24</v>
      </c>
      <c r="F43" s="14">
        <v>0</v>
      </c>
      <c r="G43" s="16">
        <f t="shared" si="12"/>
        <v>0</v>
      </c>
      <c r="H43" s="14">
        <v>0</v>
      </c>
      <c r="I43" s="14">
        <v>0</v>
      </c>
      <c r="J43" s="28">
        <f t="shared" si="7"/>
        <v>18.935064935064936</v>
      </c>
      <c r="K43" s="16">
        <f t="shared" si="13"/>
        <v>42.935064935064936</v>
      </c>
      <c r="L43" s="17">
        <f t="shared" si="8"/>
        <v>2.5974025974025976E-2</v>
      </c>
      <c r="M43" s="16">
        <f t="shared" si="9"/>
        <v>22.051948051948056</v>
      </c>
      <c r="N43" s="17">
        <f t="shared" si="10"/>
        <v>2.5974025974025979E-2</v>
      </c>
    </row>
    <row r="44" spans="1:14" s="1" customFormat="1">
      <c r="A44" s="11" t="s">
        <v>19</v>
      </c>
      <c r="B44" s="12" t="s">
        <v>45</v>
      </c>
      <c r="C44" s="13" t="s">
        <v>22</v>
      </c>
      <c r="D44" s="16">
        <f t="shared" si="11"/>
        <v>24</v>
      </c>
      <c r="E44" s="14">
        <v>24</v>
      </c>
      <c r="F44" s="14">
        <v>0</v>
      </c>
      <c r="G44" s="16">
        <f t="shared" si="12"/>
        <v>0</v>
      </c>
      <c r="H44" s="14">
        <v>0</v>
      </c>
      <c r="I44" s="14">
        <v>0</v>
      </c>
      <c r="J44" s="28">
        <f t="shared" si="7"/>
        <v>18.935064935064936</v>
      </c>
      <c r="K44" s="16">
        <f t="shared" si="13"/>
        <v>42.935064935064936</v>
      </c>
      <c r="L44" s="17">
        <f t="shared" si="8"/>
        <v>2.5974025974025976E-2</v>
      </c>
      <c r="M44" s="16">
        <f t="shared" si="9"/>
        <v>22.051948051948056</v>
      </c>
      <c r="N44" s="17">
        <f t="shared" si="10"/>
        <v>2.5974025974025979E-2</v>
      </c>
    </row>
    <row r="45" spans="1:14" s="1" customFormat="1">
      <c r="A45" s="11" t="s">
        <v>18</v>
      </c>
      <c r="B45" s="12" t="s">
        <v>92</v>
      </c>
      <c r="C45" s="13" t="s">
        <v>22</v>
      </c>
      <c r="D45" s="16">
        <f t="shared" si="11"/>
        <v>12.5</v>
      </c>
      <c r="E45" s="14">
        <v>0</v>
      </c>
      <c r="F45" s="14">
        <v>12.5</v>
      </c>
      <c r="G45" s="16">
        <f t="shared" si="12"/>
        <v>0</v>
      </c>
      <c r="H45" s="14">
        <v>0</v>
      </c>
      <c r="I45" s="14">
        <v>0</v>
      </c>
      <c r="J45" s="28">
        <f t="shared" si="7"/>
        <v>9.8620129870129869</v>
      </c>
      <c r="K45" s="16">
        <f t="shared" si="13"/>
        <v>22.362012987012989</v>
      </c>
      <c r="L45" s="17">
        <f t="shared" si="8"/>
        <v>1.352813852813853E-2</v>
      </c>
      <c r="M45" s="16">
        <f t="shared" si="9"/>
        <v>11.485389610389612</v>
      </c>
      <c r="N45" s="17">
        <f t="shared" si="10"/>
        <v>1.352813852813853E-2</v>
      </c>
    </row>
    <row r="46" spans="1:14" s="1" customFormat="1">
      <c r="A46" s="11" t="s">
        <v>18</v>
      </c>
      <c r="B46" s="12" t="s">
        <v>93</v>
      </c>
      <c r="C46" s="13" t="s">
        <v>22</v>
      </c>
      <c r="D46" s="16">
        <f t="shared" si="11"/>
        <v>12.5</v>
      </c>
      <c r="E46" s="14">
        <v>0</v>
      </c>
      <c r="F46" s="14">
        <v>12.5</v>
      </c>
      <c r="G46" s="16">
        <f t="shared" si="12"/>
        <v>0</v>
      </c>
      <c r="H46" s="14">
        <v>0</v>
      </c>
      <c r="I46" s="14">
        <v>0</v>
      </c>
      <c r="J46" s="28">
        <f t="shared" si="7"/>
        <v>9.8620129870129869</v>
      </c>
      <c r="K46" s="16">
        <f t="shared" si="13"/>
        <v>22.362012987012989</v>
      </c>
      <c r="L46" s="17">
        <f t="shared" si="8"/>
        <v>1.352813852813853E-2</v>
      </c>
      <c r="M46" s="16">
        <f t="shared" si="9"/>
        <v>11.485389610389612</v>
      </c>
      <c r="N46" s="17">
        <f t="shared" si="10"/>
        <v>1.352813852813853E-2</v>
      </c>
    </row>
    <row r="47" spans="1:14" s="1" customFormat="1">
      <c r="A47" s="11" t="s">
        <v>18</v>
      </c>
      <c r="B47" s="12" t="s">
        <v>94</v>
      </c>
      <c r="C47" s="13" t="s">
        <v>22</v>
      </c>
      <c r="D47" s="16">
        <f t="shared" si="11"/>
        <v>12.5</v>
      </c>
      <c r="E47" s="14">
        <v>0</v>
      </c>
      <c r="F47" s="14">
        <v>12.5</v>
      </c>
      <c r="G47" s="16">
        <f t="shared" si="12"/>
        <v>0</v>
      </c>
      <c r="H47" s="14">
        <v>0</v>
      </c>
      <c r="I47" s="14">
        <v>0</v>
      </c>
      <c r="J47" s="28">
        <f t="shared" si="7"/>
        <v>9.8620129870129869</v>
      </c>
      <c r="K47" s="16">
        <f t="shared" si="13"/>
        <v>22.362012987012989</v>
      </c>
      <c r="L47" s="17">
        <f t="shared" si="8"/>
        <v>1.352813852813853E-2</v>
      </c>
      <c r="M47" s="16">
        <f t="shared" si="9"/>
        <v>11.485389610389612</v>
      </c>
      <c r="N47" s="17">
        <f t="shared" si="10"/>
        <v>1.352813852813853E-2</v>
      </c>
    </row>
    <row r="48" spans="1:14" s="1" customFormat="1">
      <c r="A48" s="11" t="s">
        <v>18</v>
      </c>
      <c r="B48" s="12" t="s">
        <v>95</v>
      </c>
      <c r="C48" s="13" t="s">
        <v>22</v>
      </c>
      <c r="D48" s="16">
        <f t="shared" si="11"/>
        <v>12.5</v>
      </c>
      <c r="E48" s="14">
        <v>0</v>
      </c>
      <c r="F48" s="14">
        <v>12.5</v>
      </c>
      <c r="G48" s="16">
        <f t="shared" si="12"/>
        <v>0</v>
      </c>
      <c r="H48" s="14">
        <v>0</v>
      </c>
      <c r="I48" s="14">
        <v>0</v>
      </c>
      <c r="J48" s="28">
        <f t="shared" si="7"/>
        <v>9.8620129870129869</v>
      </c>
      <c r="K48" s="16">
        <f t="shared" si="13"/>
        <v>22.362012987012989</v>
      </c>
      <c r="L48" s="17">
        <f t="shared" si="8"/>
        <v>1.352813852813853E-2</v>
      </c>
      <c r="M48" s="16">
        <f t="shared" si="9"/>
        <v>11.485389610389612</v>
      </c>
      <c r="N48" s="17">
        <f t="shared" si="10"/>
        <v>1.352813852813853E-2</v>
      </c>
    </row>
    <row r="49" spans="1:19" s="1" customFormat="1">
      <c r="A49" s="11" t="s">
        <v>20</v>
      </c>
      <c r="B49" s="12" t="s">
        <v>48</v>
      </c>
      <c r="C49" s="13" t="s">
        <v>23</v>
      </c>
      <c r="D49" s="16">
        <f t="shared" si="11"/>
        <v>24</v>
      </c>
      <c r="E49" s="14">
        <v>24</v>
      </c>
      <c r="F49" s="14">
        <v>0</v>
      </c>
      <c r="G49" s="16">
        <f t="shared" si="12"/>
        <v>0</v>
      </c>
      <c r="H49" s="14">
        <v>0</v>
      </c>
      <c r="I49" s="14">
        <v>0</v>
      </c>
      <c r="J49" s="28">
        <f t="shared" si="7"/>
        <v>18.935064935064936</v>
      </c>
      <c r="K49" s="16">
        <f t="shared" si="13"/>
        <v>42.935064935064936</v>
      </c>
      <c r="L49" s="17">
        <f t="shared" si="8"/>
        <v>2.5974025974025976E-2</v>
      </c>
      <c r="M49" s="16">
        <f t="shared" si="9"/>
        <v>22.051948051948056</v>
      </c>
      <c r="N49" s="17">
        <f t="shared" si="10"/>
        <v>2.5974025974025979E-2</v>
      </c>
    </row>
    <row r="50" spans="1:19" s="1" customFormat="1">
      <c r="A50" s="11" t="s">
        <v>20</v>
      </c>
      <c r="B50" s="12" t="s">
        <v>49</v>
      </c>
      <c r="C50" s="13" t="s">
        <v>23</v>
      </c>
      <c r="D50" s="16">
        <f t="shared" si="11"/>
        <v>24</v>
      </c>
      <c r="E50" s="14">
        <v>24</v>
      </c>
      <c r="F50" s="14">
        <v>0</v>
      </c>
      <c r="G50" s="16">
        <f t="shared" si="12"/>
        <v>0</v>
      </c>
      <c r="H50" s="14">
        <v>0</v>
      </c>
      <c r="I50" s="14">
        <v>0</v>
      </c>
      <c r="J50" s="28">
        <f t="shared" si="7"/>
        <v>18.935064935064936</v>
      </c>
      <c r="K50" s="16">
        <f t="shared" si="13"/>
        <v>42.935064935064936</v>
      </c>
      <c r="L50" s="17">
        <f t="shared" si="8"/>
        <v>2.5974025974025976E-2</v>
      </c>
      <c r="M50" s="16">
        <f t="shared" si="9"/>
        <v>22.051948051948056</v>
      </c>
      <c r="N50" s="17">
        <f t="shared" si="10"/>
        <v>2.5974025974025979E-2</v>
      </c>
    </row>
    <row r="51" spans="1:19" s="1" customFormat="1">
      <c r="A51" s="11" t="s">
        <v>47</v>
      </c>
      <c r="B51" s="12" t="s">
        <v>50</v>
      </c>
      <c r="C51" s="13" t="s">
        <v>23</v>
      </c>
      <c r="D51" s="16">
        <f t="shared" si="11"/>
        <v>9</v>
      </c>
      <c r="E51" s="14">
        <v>9</v>
      </c>
      <c r="F51" s="14">
        <v>0</v>
      </c>
      <c r="G51" s="16">
        <f t="shared" si="12"/>
        <v>4.0909090909090908</v>
      </c>
      <c r="H51" s="19">
        <f>(D51*J$24)/(E$51+E$52+E$53)</f>
        <v>4.0909090909090908</v>
      </c>
      <c r="I51" s="14">
        <v>0</v>
      </c>
      <c r="J51" s="28">
        <f t="shared" si="7"/>
        <v>10.328217237308145</v>
      </c>
      <c r="K51" s="16">
        <f t="shared" si="13"/>
        <v>23.419126328217235</v>
      </c>
      <c r="L51" s="17">
        <f t="shared" si="8"/>
        <v>1.4167650531286893E-2</v>
      </c>
      <c r="M51" s="16">
        <f t="shared" si="9"/>
        <v>12.028335301062572</v>
      </c>
      <c r="N51" s="17">
        <f t="shared" si="10"/>
        <v>1.4167650531286893E-2</v>
      </c>
    </row>
    <row r="52" spans="1:19" s="1" customFormat="1">
      <c r="A52" s="11" t="s">
        <v>47</v>
      </c>
      <c r="B52" s="12" t="s">
        <v>51</v>
      </c>
      <c r="C52" s="13" t="s">
        <v>23</v>
      </c>
      <c r="D52" s="16">
        <f t="shared" si="11"/>
        <v>12</v>
      </c>
      <c r="E52" s="14">
        <v>12</v>
      </c>
      <c r="F52" s="14">
        <v>0</v>
      </c>
      <c r="G52" s="16">
        <f t="shared" si="12"/>
        <v>5.4545454545454541</v>
      </c>
      <c r="H52" s="19">
        <f t="shared" ref="H52:H53" si="14">(D52*J$24)/(E$51+E$52+E$53)</f>
        <v>5.4545454545454541</v>
      </c>
      <c r="I52" s="14">
        <v>0</v>
      </c>
      <c r="J52" s="28">
        <f t="shared" si="7"/>
        <v>13.770956316410862</v>
      </c>
      <c r="K52" s="16">
        <f t="shared" si="13"/>
        <v>31.225501770956313</v>
      </c>
      <c r="L52" s="17">
        <f t="shared" si="8"/>
        <v>1.8890200708382526E-2</v>
      </c>
      <c r="M52" s="16">
        <f t="shared" si="9"/>
        <v>16.037780401416764</v>
      </c>
      <c r="N52" s="17">
        <f t="shared" si="10"/>
        <v>1.8890200708382526E-2</v>
      </c>
    </row>
    <row r="53" spans="1:19" s="1" customFormat="1">
      <c r="A53" s="11" t="s">
        <v>47</v>
      </c>
      <c r="B53" s="12" t="s">
        <v>52</v>
      </c>
      <c r="C53" s="13" t="s">
        <v>23</v>
      </c>
      <c r="D53" s="16">
        <f t="shared" si="11"/>
        <v>12</v>
      </c>
      <c r="E53" s="14">
        <v>12</v>
      </c>
      <c r="F53" s="14">
        <v>0</v>
      </c>
      <c r="G53" s="16">
        <f t="shared" si="12"/>
        <v>5.4545454545454541</v>
      </c>
      <c r="H53" s="19">
        <f t="shared" si="14"/>
        <v>5.4545454545454541</v>
      </c>
      <c r="I53" s="14">
        <v>0</v>
      </c>
      <c r="J53" s="28">
        <f t="shared" si="7"/>
        <v>13.770956316410862</v>
      </c>
      <c r="K53" s="16">
        <f t="shared" si="13"/>
        <v>31.225501770956313</v>
      </c>
      <c r="L53" s="17">
        <f t="shared" si="8"/>
        <v>1.8890200708382526E-2</v>
      </c>
      <c r="M53" s="16">
        <f t="shared" si="9"/>
        <v>16.037780401416764</v>
      </c>
      <c r="N53" s="17">
        <f t="shared" si="10"/>
        <v>1.8890200708382526E-2</v>
      </c>
    </row>
    <row r="54" spans="1:19" s="1" customFormat="1">
      <c r="A54" s="11" t="s">
        <v>21</v>
      </c>
      <c r="B54" s="12" t="s">
        <v>53</v>
      </c>
      <c r="C54" s="13" t="s">
        <v>24</v>
      </c>
      <c r="D54" s="16">
        <f t="shared" si="11"/>
        <v>54</v>
      </c>
      <c r="E54" s="14">
        <v>48</v>
      </c>
      <c r="F54" s="14">
        <v>6</v>
      </c>
      <c r="G54" s="16">
        <f t="shared" si="12"/>
        <v>0</v>
      </c>
      <c r="H54" s="14">
        <v>0</v>
      </c>
      <c r="I54" s="14">
        <v>0</v>
      </c>
      <c r="J54" s="28">
        <f t="shared" si="7"/>
        <v>42.603896103896105</v>
      </c>
      <c r="K54" s="16">
        <f t="shared" si="13"/>
        <v>96.603896103896105</v>
      </c>
      <c r="L54" s="17">
        <f t="shared" si="8"/>
        <v>5.844155844155844E-2</v>
      </c>
      <c r="M54" s="16">
        <f t="shared" si="9"/>
        <v>49.616883116883116</v>
      </c>
      <c r="N54" s="17">
        <f t="shared" si="10"/>
        <v>5.844155844155844E-2</v>
      </c>
    </row>
    <row r="55" spans="1:19" s="1" customFormat="1">
      <c r="A55" s="11" t="s">
        <v>21</v>
      </c>
      <c r="B55" s="12" t="s">
        <v>54</v>
      </c>
      <c r="C55" s="13" t="s">
        <v>24</v>
      </c>
      <c r="D55" s="16">
        <f t="shared" si="11"/>
        <v>24</v>
      </c>
      <c r="E55" s="14">
        <v>24</v>
      </c>
      <c r="F55" s="14">
        <v>0</v>
      </c>
      <c r="G55" s="16">
        <f t="shared" si="12"/>
        <v>0</v>
      </c>
      <c r="H55" s="14">
        <v>0</v>
      </c>
      <c r="I55" s="14">
        <v>0</v>
      </c>
      <c r="J55" s="28">
        <f t="shared" si="7"/>
        <v>18.935064935064936</v>
      </c>
      <c r="K55" s="16">
        <f t="shared" si="13"/>
        <v>42.935064935064936</v>
      </c>
      <c r="L55" s="17">
        <f t="shared" si="8"/>
        <v>2.5974025974025976E-2</v>
      </c>
      <c r="M55" s="16">
        <f t="shared" si="9"/>
        <v>22.051948051948056</v>
      </c>
      <c r="N55" s="17">
        <f t="shared" si="10"/>
        <v>2.5974025974025979E-2</v>
      </c>
    </row>
    <row r="56" spans="1:19" s="1" customFormat="1">
      <c r="A56" s="11" t="s">
        <v>21</v>
      </c>
      <c r="B56" s="12" t="s">
        <v>55</v>
      </c>
      <c r="C56" s="13" t="s">
        <v>24</v>
      </c>
      <c r="D56" s="16">
        <f t="shared" si="11"/>
        <v>30</v>
      </c>
      <c r="E56" s="14">
        <v>24</v>
      </c>
      <c r="F56" s="14">
        <v>6</v>
      </c>
      <c r="G56" s="16">
        <f t="shared" si="12"/>
        <v>0</v>
      </c>
      <c r="H56" s="14">
        <v>0</v>
      </c>
      <c r="I56" s="14">
        <v>0</v>
      </c>
      <c r="J56" s="28">
        <f t="shared" si="7"/>
        <v>23.668831168831169</v>
      </c>
      <c r="K56" s="16">
        <f t="shared" si="13"/>
        <v>53.668831168831169</v>
      </c>
      <c r="L56" s="17">
        <f t="shared" si="8"/>
        <v>3.2467532467532464E-2</v>
      </c>
      <c r="M56" s="16">
        <f t="shared" si="9"/>
        <v>27.564935064935064</v>
      </c>
      <c r="N56" s="17">
        <f t="shared" si="10"/>
        <v>3.2467532467532464E-2</v>
      </c>
    </row>
    <row r="57" spans="1:19" s="1" customFormat="1">
      <c r="A57" s="11" t="s">
        <v>21</v>
      </c>
      <c r="B57" s="12" t="s">
        <v>53</v>
      </c>
      <c r="C57" s="13" t="s">
        <v>25</v>
      </c>
      <c r="D57" s="16">
        <f t="shared" si="11"/>
        <v>48</v>
      </c>
      <c r="E57" s="14">
        <v>48</v>
      </c>
      <c r="F57" s="14">
        <v>0</v>
      </c>
      <c r="G57" s="16">
        <f t="shared" si="12"/>
        <v>0</v>
      </c>
      <c r="H57" s="14">
        <v>0</v>
      </c>
      <c r="I57" s="14">
        <v>0</v>
      </c>
      <c r="J57" s="28">
        <f t="shared" si="7"/>
        <v>37.870129870129873</v>
      </c>
      <c r="K57" s="16">
        <f t="shared" si="13"/>
        <v>85.870129870129873</v>
      </c>
      <c r="L57" s="17">
        <f t="shared" si="8"/>
        <v>5.1948051948051951E-2</v>
      </c>
      <c r="M57" s="16">
        <f t="shared" si="9"/>
        <v>44.103896103896112</v>
      </c>
      <c r="N57" s="17">
        <f t="shared" si="10"/>
        <v>5.1948051948051958E-2</v>
      </c>
    </row>
    <row r="58" spans="1:19" s="1" customFormat="1">
      <c r="A58" s="11" t="s">
        <v>21</v>
      </c>
      <c r="B58" s="12" t="s">
        <v>54</v>
      </c>
      <c r="C58" s="13" t="s">
        <v>25</v>
      </c>
      <c r="D58" s="16">
        <f t="shared" si="11"/>
        <v>64</v>
      </c>
      <c r="E58" s="14">
        <v>40</v>
      </c>
      <c r="F58" s="14">
        <v>24</v>
      </c>
      <c r="G58" s="16">
        <f t="shared" si="12"/>
        <v>0</v>
      </c>
      <c r="H58" s="14">
        <v>0</v>
      </c>
      <c r="I58" s="14">
        <v>0</v>
      </c>
      <c r="J58" s="28">
        <f t="shared" si="7"/>
        <v>50.493506493506494</v>
      </c>
      <c r="K58" s="16">
        <f t="shared" si="13"/>
        <v>114.49350649350649</v>
      </c>
      <c r="L58" s="17">
        <f t="shared" si="8"/>
        <v>6.9264069264069264E-2</v>
      </c>
      <c r="M58" s="16">
        <f t="shared" si="9"/>
        <v>58.805194805194802</v>
      </c>
      <c r="N58" s="17">
        <f t="shared" si="10"/>
        <v>6.9264069264069264E-2</v>
      </c>
    </row>
    <row r="59" spans="1:19" s="57" customFormat="1">
      <c r="A59" s="58" t="s">
        <v>87</v>
      </c>
      <c r="B59" s="52"/>
      <c r="C59" s="62"/>
      <c r="D59" s="59">
        <v>462</v>
      </c>
      <c r="E59" s="55"/>
      <c r="F59" s="55"/>
      <c r="G59" s="59"/>
      <c r="H59" s="55"/>
      <c r="I59" s="55"/>
      <c r="J59" s="60">
        <f t="shared" ref="J59" si="15">((D59+G59)*L$33)/(F$33+I$33)</f>
        <v>364.5</v>
      </c>
      <c r="K59" s="59">
        <f t="shared" ref="K59" si="16">D59+G59+J59</f>
        <v>826.5</v>
      </c>
      <c r="L59" s="61">
        <f t="shared" si="8"/>
        <v>0.5</v>
      </c>
      <c r="M59" s="59">
        <f t="shared" si="9"/>
        <v>424.5</v>
      </c>
      <c r="N59" s="61">
        <f t="shared" si="10"/>
        <v>0.5</v>
      </c>
    </row>
    <row r="60" spans="1:19" s="9" customFormat="1">
      <c r="A60" s="128" t="s">
        <v>7</v>
      </c>
      <c r="B60" s="129"/>
      <c r="C60" s="130"/>
      <c r="D60" s="15">
        <f>SUM(D39:D59)</f>
        <v>909</v>
      </c>
      <c r="E60" s="15">
        <f t="shared" ref="E60:N60" si="17">SUM(E39:E59)</f>
        <v>361</v>
      </c>
      <c r="F60" s="15">
        <f t="shared" si="17"/>
        <v>86</v>
      </c>
      <c r="G60" s="15">
        <f t="shared" si="17"/>
        <v>15</v>
      </c>
      <c r="H60" s="15">
        <f t="shared" si="17"/>
        <v>15</v>
      </c>
      <c r="I60" s="15">
        <f t="shared" si="17"/>
        <v>0</v>
      </c>
      <c r="J60" s="15">
        <f t="shared" si="17"/>
        <v>729</v>
      </c>
      <c r="K60" s="15">
        <f t="shared" si="17"/>
        <v>1653</v>
      </c>
      <c r="L60" s="34">
        <f t="shared" si="17"/>
        <v>1</v>
      </c>
      <c r="M60" s="15">
        <f t="shared" si="17"/>
        <v>849</v>
      </c>
      <c r="N60" s="34">
        <f t="shared" si="17"/>
        <v>1</v>
      </c>
      <c r="Q60" s="32"/>
      <c r="R60" s="32"/>
      <c r="S60" s="32"/>
    </row>
    <row r="61" spans="1:19" s="1" customFormat="1">
      <c r="A61" s="3"/>
      <c r="B61" s="8"/>
      <c r="C61" s="6"/>
      <c r="D61" s="2"/>
      <c r="E61" s="4"/>
      <c r="F61" s="5"/>
      <c r="G61" s="5"/>
      <c r="H61" s="5"/>
      <c r="I61" s="5"/>
      <c r="J61" s="5"/>
      <c r="K61" s="5"/>
      <c r="L61" s="5"/>
      <c r="M61" s="5"/>
      <c r="Q61" s="10"/>
      <c r="R61" s="10"/>
      <c r="S61" s="10"/>
    </row>
    <row r="62" spans="1:19" s="1" customFormat="1" ht="15.75">
      <c r="A62" s="69" t="s">
        <v>82</v>
      </c>
      <c r="B62" s="8"/>
      <c r="C62" s="6"/>
      <c r="D62" s="2"/>
      <c r="E62" s="4"/>
      <c r="F62" s="5"/>
      <c r="G62" s="5"/>
      <c r="H62" s="5"/>
      <c r="I62" s="5"/>
      <c r="J62" s="5"/>
      <c r="K62" s="5"/>
      <c r="L62" s="5"/>
      <c r="M62" s="5"/>
      <c r="Q62" s="66"/>
      <c r="R62" s="66"/>
      <c r="S62" s="66"/>
    </row>
    <row r="63" spans="1:19" s="1" customFormat="1">
      <c r="A63" s="70"/>
      <c r="B63" s="71"/>
      <c r="C63" s="72"/>
      <c r="D63" s="2"/>
      <c r="E63" s="4"/>
      <c r="F63" s="5"/>
      <c r="G63" s="5"/>
      <c r="H63" s="5"/>
      <c r="I63" s="5"/>
      <c r="J63" s="5"/>
      <c r="K63" s="5"/>
      <c r="L63" s="5"/>
      <c r="M63" s="5"/>
      <c r="Q63" s="66"/>
      <c r="R63" s="66"/>
      <c r="S63" s="66"/>
    </row>
    <row r="64" spans="1:19">
      <c r="A64" s="131" t="s">
        <v>83</v>
      </c>
      <c r="B64" s="132"/>
      <c r="C64" s="133"/>
    </row>
    <row r="65" spans="1:3">
      <c r="A65" s="73"/>
      <c r="B65" s="74"/>
      <c r="C65" s="74"/>
    </row>
    <row r="66" spans="1:3">
      <c r="A66" s="125" t="s">
        <v>83</v>
      </c>
      <c r="B66" s="126"/>
      <c r="C66" s="127"/>
    </row>
    <row r="67" spans="1:3">
      <c r="A67" s="73"/>
      <c r="B67" s="74"/>
      <c r="C67" s="74"/>
    </row>
    <row r="68" spans="1:3">
      <c r="A68" s="121" t="s">
        <v>84</v>
      </c>
      <c r="B68" s="122"/>
      <c r="C68" s="123"/>
    </row>
    <row r="69" spans="1:3">
      <c r="A69" s="75"/>
      <c r="B69" s="74"/>
      <c r="C69" s="74"/>
    </row>
    <row r="70" spans="1:3">
      <c r="A70" s="76"/>
      <c r="B70" s="77"/>
      <c r="C70" s="78"/>
    </row>
    <row r="71" spans="1:3">
      <c r="A71" s="124" t="s">
        <v>85</v>
      </c>
      <c r="B71" s="124"/>
      <c r="C71" s="124"/>
    </row>
  </sheetData>
  <mergeCells count="56">
    <mergeCell ref="A68:C68"/>
    <mergeCell ref="A71:C71"/>
    <mergeCell ref="A66:C66"/>
    <mergeCell ref="A60:C60"/>
    <mergeCell ref="A24:E24"/>
    <mergeCell ref="A25:E25"/>
    <mergeCell ref="A26:E26"/>
    <mergeCell ref="A27:E27"/>
    <mergeCell ref="A64:C64"/>
    <mergeCell ref="A29:E29"/>
    <mergeCell ref="A30:E30"/>
    <mergeCell ref="A31:E31"/>
    <mergeCell ref="A33:E33"/>
    <mergeCell ref="A32:E32"/>
    <mergeCell ref="A1:N1"/>
    <mergeCell ref="A17:E17"/>
    <mergeCell ref="A18:E18"/>
    <mergeCell ref="A21:E21"/>
    <mergeCell ref="A22:E22"/>
    <mergeCell ref="A2:N2"/>
    <mergeCell ref="A10:B10"/>
    <mergeCell ref="C4:F11"/>
    <mergeCell ref="G4:J11"/>
    <mergeCell ref="K4:N11"/>
    <mergeCell ref="A12:N12"/>
    <mergeCell ref="L3:N3"/>
    <mergeCell ref="H3:J3"/>
    <mergeCell ref="A3:B3"/>
    <mergeCell ref="A4:B4"/>
    <mergeCell ref="A5:B5"/>
    <mergeCell ref="L13:N13"/>
    <mergeCell ref="I13:K13"/>
    <mergeCell ref="A13:E14"/>
    <mergeCell ref="A19:E19"/>
    <mergeCell ref="A20:E20"/>
    <mergeCell ref="A6:B6"/>
    <mergeCell ref="A7:B7"/>
    <mergeCell ref="A8:B8"/>
    <mergeCell ref="C3:F3"/>
    <mergeCell ref="A36:A37"/>
    <mergeCell ref="B36:B37"/>
    <mergeCell ref="C36:C37"/>
    <mergeCell ref="A23:E23"/>
    <mergeCell ref="A15:E15"/>
    <mergeCell ref="A16:E16"/>
    <mergeCell ref="F13:H13"/>
    <mergeCell ref="A11:B11"/>
    <mergeCell ref="D36:F36"/>
    <mergeCell ref="G36:I36"/>
    <mergeCell ref="A35:N35"/>
    <mergeCell ref="A28:E28"/>
    <mergeCell ref="K36:K37"/>
    <mergeCell ref="M36:M37"/>
    <mergeCell ref="L36:L37"/>
    <mergeCell ref="N36:N37"/>
    <mergeCell ref="A34:N3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headerFooter>
    <oddFooter>&amp;CPágina &amp;P - &amp;N</oddFooter>
  </headerFooter>
  <ignoredErrors>
    <ignoredError sqref="M39:M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S102"/>
  <sheetViews>
    <sheetView zoomScale="90" zoomScaleNormal="90" zoomScalePageLayoutView="80" workbookViewId="0">
      <selection activeCell="J81" sqref="J81"/>
    </sheetView>
  </sheetViews>
  <sheetFormatPr baseColWidth="10" defaultRowHeight="15"/>
  <cols>
    <col min="1" max="1" width="14.7109375" customWidth="1"/>
    <col min="2" max="2" width="8.7109375" customWidth="1"/>
    <col min="3" max="14" width="9.7109375" customWidth="1"/>
    <col min="15" max="16" width="8.7109375" customWidth="1"/>
  </cols>
  <sheetData>
    <row r="1" spans="1:19" s="1" customFormat="1" ht="30" customHeigh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9"/>
    </row>
    <row r="2" spans="1:19" ht="9.9499999999999993" customHeight="1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9" s="31" customFormat="1" ht="30" customHeight="1">
      <c r="A3" s="119" t="s">
        <v>3</v>
      </c>
      <c r="B3" s="91"/>
      <c r="C3" s="90" t="s">
        <v>10</v>
      </c>
      <c r="D3" s="91"/>
      <c r="E3" s="91"/>
      <c r="F3" s="92"/>
      <c r="G3" s="35" t="s">
        <v>1</v>
      </c>
      <c r="H3" s="90" t="s">
        <v>11</v>
      </c>
      <c r="I3" s="91"/>
      <c r="J3" s="92"/>
      <c r="K3" s="35" t="s">
        <v>30</v>
      </c>
      <c r="L3" s="90" t="s">
        <v>59</v>
      </c>
      <c r="M3" s="91"/>
      <c r="N3" s="92"/>
      <c r="Q3" s="30"/>
      <c r="R3" s="30"/>
      <c r="S3" s="30"/>
    </row>
    <row r="4" spans="1:19" s="31" customFormat="1">
      <c r="A4" s="120" t="s">
        <v>29</v>
      </c>
      <c r="B4" s="88"/>
      <c r="C4" s="113" t="s">
        <v>4</v>
      </c>
      <c r="D4" s="114"/>
      <c r="E4" s="114"/>
      <c r="F4" s="114"/>
      <c r="G4" s="113" t="s">
        <v>5</v>
      </c>
      <c r="H4" s="114"/>
      <c r="I4" s="114"/>
      <c r="J4" s="114"/>
      <c r="K4" s="113" t="s">
        <v>58</v>
      </c>
      <c r="L4" s="114"/>
      <c r="M4" s="114"/>
      <c r="N4" s="114"/>
      <c r="Q4" s="30"/>
      <c r="R4" s="30"/>
      <c r="S4" s="30"/>
    </row>
    <row r="5" spans="1:19" s="31" customFormat="1">
      <c r="A5" s="87" t="s">
        <v>12</v>
      </c>
      <c r="B5" s="88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Q5" s="30"/>
      <c r="R5" s="30"/>
      <c r="S5" s="30"/>
    </row>
    <row r="6" spans="1:19" s="31" customFormat="1">
      <c r="A6" s="85" t="s">
        <v>2</v>
      </c>
      <c r="B6" s="86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Q6" s="30"/>
      <c r="R6" s="30"/>
      <c r="S6" s="30"/>
    </row>
    <row r="7" spans="1:19" s="31" customFormat="1">
      <c r="A7" s="87" t="s">
        <v>60</v>
      </c>
      <c r="B7" s="88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Q7" s="30"/>
      <c r="R7" s="30"/>
      <c r="S7" s="30"/>
    </row>
    <row r="8" spans="1:19" s="31" customFormat="1">
      <c r="A8" s="85" t="s">
        <v>56</v>
      </c>
      <c r="B8" s="89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9" s="31" customFormat="1" ht="12.75">
      <c r="A9" s="64">
        <v>849</v>
      </c>
      <c r="B9" s="65" t="s">
        <v>57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9" s="31" customFormat="1">
      <c r="A10" s="85" t="s">
        <v>80</v>
      </c>
      <c r="B10" s="139"/>
      <c r="C10" s="115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19" s="31" customFormat="1">
      <c r="A11" s="98" t="s">
        <v>81</v>
      </c>
      <c r="B11" s="99"/>
      <c r="C11" s="115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9" s="31" customFormat="1" ht="9.9499999999999993" customHeight="1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</row>
    <row r="13" spans="1:19" ht="30" customHeight="1">
      <c r="A13" s="97" t="s">
        <v>46</v>
      </c>
      <c r="B13" s="105"/>
      <c r="C13" s="105"/>
      <c r="D13" s="105"/>
      <c r="E13" s="105"/>
      <c r="F13" s="97" t="s">
        <v>26</v>
      </c>
      <c r="G13" s="97"/>
      <c r="H13" s="97"/>
      <c r="I13" s="97" t="s">
        <v>28</v>
      </c>
      <c r="J13" s="97"/>
      <c r="K13" s="97"/>
      <c r="L13" s="97" t="s">
        <v>27</v>
      </c>
      <c r="M13" s="97"/>
      <c r="N13" s="97"/>
    </row>
    <row r="14" spans="1:19" s="23" customFormat="1" ht="22.5">
      <c r="A14" s="106"/>
      <c r="B14" s="106"/>
      <c r="C14" s="106"/>
      <c r="D14" s="106"/>
      <c r="E14" s="106"/>
      <c r="F14" s="22" t="s">
        <v>7</v>
      </c>
      <c r="G14" s="67" t="s">
        <v>38</v>
      </c>
      <c r="H14" s="67" t="s">
        <v>39</v>
      </c>
      <c r="I14" s="22" t="s">
        <v>7</v>
      </c>
      <c r="J14" s="67" t="s">
        <v>38</v>
      </c>
      <c r="K14" s="67" t="s">
        <v>39</v>
      </c>
      <c r="L14" s="22" t="s">
        <v>7</v>
      </c>
      <c r="M14" s="67" t="s">
        <v>38</v>
      </c>
      <c r="N14" s="67" t="s">
        <v>39</v>
      </c>
    </row>
    <row r="15" spans="1:19" s="1" customFormat="1">
      <c r="A15" s="95" t="s">
        <v>22</v>
      </c>
      <c r="B15" s="96"/>
      <c r="C15" s="96"/>
      <c r="D15" s="96"/>
      <c r="E15" s="96"/>
      <c r="F15" s="24"/>
      <c r="G15" s="24"/>
      <c r="H15" s="24"/>
      <c r="I15" s="24"/>
      <c r="J15" s="24"/>
      <c r="K15" s="24"/>
      <c r="L15" s="24"/>
      <c r="M15" s="24"/>
      <c r="N15" s="24"/>
    </row>
    <row r="16" spans="1:19" s="1" customFormat="1">
      <c r="A16" s="93" t="s">
        <v>61</v>
      </c>
      <c r="B16" s="94"/>
      <c r="C16" s="94"/>
      <c r="D16" s="94"/>
      <c r="E16" s="94"/>
      <c r="F16" s="27">
        <f>SUM(G16:H16)</f>
        <v>96</v>
      </c>
      <c r="G16" s="25">
        <v>80</v>
      </c>
      <c r="H16" s="25">
        <v>16</v>
      </c>
      <c r="I16" s="27">
        <f>SUM(J16:K16)</f>
        <v>0</v>
      </c>
      <c r="J16" s="25">
        <v>0</v>
      </c>
      <c r="K16" s="25">
        <v>0</v>
      </c>
      <c r="L16" s="27">
        <f>SUM(M16:N16)</f>
        <v>0</v>
      </c>
      <c r="M16" s="25">
        <v>0</v>
      </c>
      <c r="N16" s="25">
        <v>0</v>
      </c>
    </row>
    <row r="17" spans="1:14" s="1" customFormat="1">
      <c r="A17" s="93" t="s">
        <v>90</v>
      </c>
      <c r="B17" s="94"/>
      <c r="C17" s="94"/>
      <c r="D17" s="94"/>
      <c r="E17" s="94"/>
      <c r="F17" s="27">
        <f t="shared" ref="F17:F20" si="0">SUM(G17:H17)</f>
        <v>50</v>
      </c>
      <c r="G17" s="25">
        <v>0</v>
      </c>
      <c r="H17" s="25">
        <f>12.5*4</f>
        <v>50</v>
      </c>
      <c r="I17" s="27">
        <f t="shared" ref="I17:I20" si="1">SUM(J17:K17)</f>
        <v>0</v>
      </c>
      <c r="J17" s="25">
        <v>0</v>
      </c>
      <c r="K17" s="25">
        <v>0</v>
      </c>
      <c r="L17" s="27">
        <f t="shared" ref="L17:L20" si="2">SUM(M17:N17)</f>
        <v>0</v>
      </c>
      <c r="M17" s="25">
        <v>0</v>
      </c>
      <c r="N17" s="25">
        <v>0</v>
      </c>
    </row>
    <row r="18" spans="1:14" s="1" customFormat="1">
      <c r="A18" s="93" t="s">
        <v>62</v>
      </c>
      <c r="B18" s="94"/>
      <c r="C18" s="94"/>
      <c r="D18" s="94"/>
      <c r="E18" s="94"/>
      <c r="F18" s="27">
        <f t="shared" si="0"/>
        <v>0</v>
      </c>
      <c r="G18" s="25">
        <v>0</v>
      </c>
      <c r="H18" s="25">
        <v>0</v>
      </c>
      <c r="I18" s="27">
        <f t="shared" si="1"/>
        <v>0</v>
      </c>
      <c r="J18" s="25">
        <v>0</v>
      </c>
      <c r="K18" s="25">
        <v>0</v>
      </c>
      <c r="L18" s="27">
        <f t="shared" si="2"/>
        <v>44</v>
      </c>
      <c r="M18" s="25">
        <f>12+(2*16)</f>
        <v>44</v>
      </c>
      <c r="N18" s="25">
        <v>0</v>
      </c>
    </row>
    <row r="19" spans="1:14" s="1" customFormat="1">
      <c r="A19" s="93" t="s">
        <v>63</v>
      </c>
      <c r="B19" s="94"/>
      <c r="C19" s="94"/>
      <c r="D19" s="94"/>
      <c r="E19" s="94"/>
      <c r="F19" s="27">
        <f t="shared" si="0"/>
        <v>0</v>
      </c>
      <c r="G19" s="25">
        <v>0</v>
      </c>
      <c r="H19" s="25">
        <v>0</v>
      </c>
      <c r="I19" s="27">
        <f t="shared" si="1"/>
        <v>0</v>
      </c>
      <c r="J19" s="25">
        <v>0</v>
      </c>
      <c r="K19" s="25">
        <v>0</v>
      </c>
      <c r="L19" s="27">
        <f t="shared" si="2"/>
        <v>116</v>
      </c>
      <c r="M19" s="25">
        <v>0</v>
      </c>
      <c r="N19" s="25">
        <f>12+(2*52)</f>
        <v>116</v>
      </c>
    </row>
    <row r="20" spans="1:14" s="1" customFormat="1">
      <c r="A20" s="93" t="s">
        <v>64</v>
      </c>
      <c r="B20" s="94"/>
      <c r="C20" s="94"/>
      <c r="D20" s="94"/>
      <c r="E20" s="94"/>
      <c r="F20" s="27">
        <f t="shared" si="0"/>
        <v>0</v>
      </c>
      <c r="G20" s="25">
        <v>0</v>
      </c>
      <c r="H20" s="25">
        <v>0</v>
      </c>
      <c r="I20" s="27">
        <f t="shared" si="1"/>
        <v>0</v>
      </c>
      <c r="J20" s="25">
        <v>0</v>
      </c>
      <c r="K20" s="25">
        <v>0</v>
      </c>
      <c r="L20" s="27">
        <f t="shared" si="2"/>
        <v>117</v>
      </c>
      <c r="M20" s="25">
        <v>0</v>
      </c>
      <c r="N20" s="25">
        <f>81+(2*18)</f>
        <v>117</v>
      </c>
    </row>
    <row r="21" spans="1:14" s="1" customFormat="1">
      <c r="A21" s="137" t="s">
        <v>71</v>
      </c>
      <c r="B21" s="138"/>
      <c r="C21" s="138"/>
      <c r="D21" s="138"/>
      <c r="E21" s="138"/>
      <c r="F21" s="27">
        <f>SUM(G21:H21)</f>
        <v>96</v>
      </c>
      <c r="G21" s="46">
        <f>(4*12)+(2*24)</f>
        <v>96</v>
      </c>
      <c r="H21" s="46">
        <v>0</v>
      </c>
      <c r="I21" s="27">
        <f>SUM(J21:K21)</f>
        <v>0</v>
      </c>
      <c r="J21" s="46">
        <v>0</v>
      </c>
      <c r="K21" s="46">
        <v>0</v>
      </c>
      <c r="L21" s="27">
        <f>SUM(M21:N21)</f>
        <v>0</v>
      </c>
      <c r="M21" s="46">
        <v>0</v>
      </c>
      <c r="N21" s="46">
        <v>0</v>
      </c>
    </row>
    <row r="22" spans="1:14" s="1" customFormat="1">
      <c r="A22" s="137" t="s">
        <v>91</v>
      </c>
      <c r="B22" s="138"/>
      <c r="C22" s="138"/>
      <c r="D22" s="138"/>
      <c r="E22" s="138"/>
      <c r="F22" s="27">
        <f t="shared" ref="F22:F25" si="3">SUM(G22:H22)</f>
        <v>50</v>
      </c>
      <c r="G22" s="46">
        <v>0</v>
      </c>
      <c r="H22" s="46">
        <f>12.5*4</f>
        <v>50</v>
      </c>
      <c r="I22" s="27">
        <f t="shared" ref="I22:I25" si="4">SUM(J22:K22)</f>
        <v>0</v>
      </c>
      <c r="J22" s="46">
        <v>0</v>
      </c>
      <c r="K22" s="46">
        <v>0</v>
      </c>
      <c r="L22" s="27">
        <f t="shared" ref="L22:L25" si="5">SUM(M22:N22)</f>
        <v>0</v>
      </c>
      <c r="M22" s="46">
        <v>0</v>
      </c>
      <c r="N22" s="46">
        <v>0</v>
      </c>
    </row>
    <row r="23" spans="1:14" s="1" customFormat="1">
      <c r="A23" s="137" t="s">
        <v>72</v>
      </c>
      <c r="B23" s="138"/>
      <c r="C23" s="138"/>
      <c r="D23" s="138"/>
      <c r="E23" s="138"/>
      <c r="F23" s="27">
        <f t="shared" si="3"/>
        <v>0</v>
      </c>
      <c r="G23" s="46">
        <v>0</v>
      </c>
      <c r="H23" s="46">
        <v>0</v>
      </c>
      <c r="I23" s="27">
        <f t="shared" si="4"/>
        <v>0</v>
      </c>
      <c r="J23" s="46">
        <v>0</v>
      </c>
      <c r="K23" s="46">
        <v>0</v>
      </c>
      <c r="L23" s="27">
        <f t="shared" si="5"/>
        <v>44</v>
      </c>
      <c r="M23" s="46">
        <f>12+(2*16)</f>
        <v>44</v>
      </c>
      <c r="N23" s="46">
        <v>0</v>
      </c>
    </row>
    <row r="24" spans="1:14" s="1" customFormat="1">
      <c r="A24" s="137" t="s">
        <v>74</v>
      </c>
      <c r="B24" s="138"/>
      <c r="C24" s="138"/>
      <c r="D24" s="138"/>
      <c r="E24" s="138"/>
      <c r="F24" s="27">
        <f t="shared" si="3"/>
        <v>0</v>
      </c>
      <c r="G24" s="46">
        <v>0</v>
      </c>
      <c r="H24" s="46">
        <v>0</v>
      </c>
      <c r="I24" s="27">
        <f t="shared" si="4"/>
        <v>0</v>
      </c>
      <c r="J24" s="46">
        <v>0</v>
      </c>
      <c r="K24" s="46">
        <v>0</v>
      </c>
      <c r="L24" s="27">
        <f t="shared" si="5"/>
        <v>100</v>
      </c>
      <c r="M24" s="46">
        <v>0</v>
      </c>
      <c r="N24" s="46">
        <v>100</v>
      </c>
    </row>
    <row r="25" spans="1:14" s="1" customFormat="1">
      <c r="A25" s="137" t="s">
        <v>73</v>
      </c>
      <c r="B25" s="138"/>
      <c r="C25" s="138"/>
      <c r="D25" s="138"/>
      <c r="E25" s="138"/>
      <c r="F25" s="27">
        <f t="shared" si="3"/>
        <v>0</v>
      </c>
      <c r="G25" s="46">
        <v>0</v>
      </c>
      <c r="H25" s="46">
        <v>0</v>
      </c>
      <c r="I25" s="27">
        <f t="shared" si="4"/>
        <v>0</v>
      </c>
      <c r="J25" s="46">
        <v>0</v>
      </c>
      <c r="K25" s="46">
        <v>0</v>
      </c>
      <c r="L25" s="27">
        <f t="shared" si="5"/>
        <v>100</v>
      </c>
      <c r="M25" s="46">
        <v>0</v>
      </c>
      <c r="N25" s="46">
        <v>100</v>
      </c>
    </row>
    <row r="26" spans="1:14" s="1" customFormat="1">
      <c r="A26" s="95" t="s">
        <v>23</v>
      </c>
      <c r="B26" s="96"/>
      <c r="C26" s="96"/>
      <c r="D26" s="96"/>
      <c r="E26" s="96"/>
      <c r="F26" s="24"/>
      <c r="G26" s="24"/>
      <c r="H26" s="24"/>
      <c r="I26" s="24"/>
      <c r="J26" s="24"/>
      <c r="K26" s="24"/>
      <c r="L26" s="24"/>
      <c r="M26" s="24"/>
      <c r="N26" s="24"/>
    </row>
    <row r="27" spans="1:14" s="1" customFormat="1">
      <c r="A27" s="93" t="s">
        <v>65</v>
      </c>
      <c r="B27" s="94"/>
      <c r="C27" s="94"/>
      <c r="D27" s="94"/>
      <c r="E27" s="94"/>
      <c r="F27" s="27">
        <f>SUM(G27:H27)</f>
        <v>48</v>
      </c>
      <c r="G27" s="25">
        <f>2*24</f>
        <v>48</v>
      </c>
      <c r="H27" s="25">
        <v>0</v>
      </c>
      <c r="I27" s="27">
        <f>SUM(J27:K27)</f>
        <v>0</v>
      </c>
      <c r="J27" s="25">
        <v>0</v>
      </c>
      <c r="K27" s="25">
        <v>0</v>
      </c>
      <c r="L27" s="27">
        <f>SUM(M27:N27)</f>
        <v>0</v>
      </c>
      <c r="M27" s="25">
        <v>0</v>
      </c>
      <c r="N27" s="25">
        <v>0</v>
      </c>
    </row>
    <row r="28" spans="1:14" s="1" customFormat="1">
      <c r="A28" s="93" t="s">
        <v>66</v>
      </c>
      <c r="B28" s="94"/>
      <c r="C28" s="94"/>
      <c r="D28" s="94"/>
      <c r="E28" s="94"/>
      <c r="F28" s="27">
        <f t="shared" ref="F28:F30" si="6">SUM(G28:H28)</f>
        <v>33</v>
      </c>
      <c r="G28" s="25">
        <f>9+(2*12)</f>
        <v>33</v>
      </c>
      <c r="H28" s="25">
        <v>0</v>
      </c>
      <c r="I28" s="27">
        <f t="shared" ref="I28:I30" si="7">SUM(J28:K28)</f>
        <v>0</v>
      </c>
      <c r="J28" s="25">
        <v>0</v>
      </c>
      <c r="K28" s="25">
        <v>0</v>
      </c>
      <c r="L28" s="27">
        <f t="shared" ref="L28:L30" si="8">SUM(M28:N28)</f>
        <v>0</v>
      </c>
      <c r="M28" s="25">
        <v>0</v>
      </c>
      <c r="N28" s="25">
        <v>0</v>
      </c>
    </row>
    <row r="29" spans="1:14" s="1" customFormat="1">
      <c r="A29" s="93" t="s">
        <v>67</v>
      </c>
      <c r="B29" s="94"/>
      <c r="C29" s="94"/>
      <c r="D29" s="94"/>
      <c r="E29" s="94"/>
      <c r="F29" s="27">
        <f t="shared" si="6"/>
        <v>0</v>
      </c>
      <c r="G29" s="25">
        <v>0</v>
      </c>
      <c r="H29" s="25">
        <v>0</v>
      </c>
      <c r="I29" s="27">
        <f t="shared" si="7"/>
        <v>15</v>
      </c>
      <c r="J29" s="29">
        <v>15</v>
      </c>
      <c r="K29" s="25">
        <v>0</v>
      </c>
      <c r="L29" s="27">
        <f t="shared" si="8"/>
        <v>0</v>
      </c>
      <c r="M29" s="25">
        <v>0</v>
      </c>
      <c r="N29" s="25">
        <v>0</v>
      </c>
    </row>
    <row r="30" spans="1:14" s="1" customFormat="1">
      <c r="A30" s="93" t="s">
        <v>62</v>
      </c>
      <c r="B30" s="94"/>
      <c r="C30" s="94"/>
      <c r="D30" s="94"/>
      <c r="E30" s="94"/>
      <c r="F30" s="27">
        <f t="shared" si="6"/>
        <v>0</v>
      </c>
      <c r="G30" s="25">
        <v>0</v>
      </c>
      <c r="H30" s="25">
        <v>0</v>
      </c>
      <c r="I30" s="27">
        <f t="shared" si="7"/>
        <v>0</v>
      </c>
      <c r="J30" s="25">
        <v>0</v>
      </c>
      <c r="K30" s="25">
        <v>0</v>
      </c>
      <c r="L30" s="27">
        <f t="shared" si="8"/>
        <v>44</v>
      </c>
      <c r="M30" s="25">
        <f>12+(2*16)</f>
        <v>44</v>
      </c>
      <c r="N30" s="25">
        <v>0</v>
      </c>
    </row>
    <row r="31" spans="1:14" s="1" customFormat="1">
      <c r="A31" s="137" t="s">
        <v>75</v>
      </c>
      <c r="B31" s="138"/>
      <c r="C31" s="138"/>
      <c r="D31" s="138"/>
      <c r="E31" s="138"/>
      <c r="F31" s="27">
        <f>SUM(G31:H31)</f>
        <v>48</v>
      </c>
      <c r="G31" s="46">
        <f>2*24</f>
        <v>48</v>
      </c>
      <c r="H31" s="46">
        <v>0</v>
      </c>
      <c r="I31" s="27">
        <f>SUM(J31:K31)</f>
        <v>0</v>
      </c>
      <c r="J31" s="46">
        <v>0</v>
      </c>
      <c r="K31" s="46">
        <v>0</v>
      </c>
      <c r="L31" s="27">
        <f>SUM(M31:N31)</f>
        <v>0</v>
      </c>
      <c r="M31" s="46">
        <v>0</v>
      </c>
      <c r="N31" s="46">
        <v>0</v>
      </c>
    </row>
    <row r="32" spans="1:14" s="1" customFormat="1">
      <c r="A32" s="137" t="s">
        <v>76</v>
      </c>
      <c r="B32" s="138"/>
      <c r="C32" s="138"/>
      <c r="D32" s="138"/>
      <c r="E32" s="138"/>
      <c r="F32" s="27">
        <f t="shared" ref="F32:F33" si="9">SUM(G32:H32)</f>
        <v>48</v>
      </c>
      <c r="G32" s="46">
        <v>48</v>
      </c>
      <c r="H32" s="46">
        <v>0</v>
      </c>
      <c r="I32" s="27">
        <f t="shared" ref="I32:I33" si="10">SUM(J32:K32)</f>
        <v>0</v>
      </c>
      <c r="J32" s="46">
        <v>0</v>
      </c>
      <c r="K32" s="46">
        <v>0</v>
      </c>
      <c r="L32" s="27">
        <f t="shared" ref="L32:L33" si="11">SUM(M32:N32)</f>
        <v>0</v>
      </c>
      <c r="M32" s="46">
        <v>0</v>
      </c>
      <c r="N32" s="46">
        <v>0</v>
      </c>
    </row>
    <row r="33" spans="1:14" s="1" customFormat="1">
      <c r="A33" s="137" t="s">
        <v>72</v>
      </c>
      <c r="B33" s="138"/>
      <c r="C33" s="138"/>
      <c r="D33" s="138"/>
      <c r="E33" s="138"/>
      <c r="F33" s="27">
        <f t="shared" si="9"/>
        <v>0</v>
      </c>
      <c r="G33" s="46">
        <v>0</v>
      </c>
      <c r="H33" s="46">
        <v>0</v>
      </c>
      <c r="I33" s="27">
        <f t="shared" si="10"/>
        <v>0</v>
      </c>
      <c r="J33" s="46">
        <v>0</v>
      </c>
      <c r="K33" s="46">
        <v>0</v>
      </c>
      <c r="L33" s="27">
        <f t="shared" si="11"/>
        <v>44</v>
      </c>
      <c r="M33" s="46">
        <f>12+(2*16)</f>
        <v>44</v>
      </c>
      <c r="N33" s="46">
        <v>0</v>
      </c>
    </row>
    <row r="34" spans="1:14" s="1" customFormat="1">
      <c r="A34" s="95" t="s">
        <v>24</v>
      </c>
      <c r="B34" s="96"/>
      <c r="C34" s="96"/>
      <c r="D34" s="96"/>
      <c r="E34" s="96"/>
      <c r="F34" s="24"/>
      <c r="G34" s="24"/>
      <c r="H34" s="24"/>
      <c r="I34" s="24"/>
      <c r="J34" s="24"/>
      <c r="K34" s="24"/>
      <c r="L34" s="24"/>
      <c r="M34" s="24"/>
      <c r="N34" s="24"/>
    </row>
    <row r="35" spans="1:14" s="1" customFormat="1">
      <c r="A35" s="93" t="s">
        <v>68</v>
      </c>
      <c r="B35" s="94"/>
      <c r="C35" s="94"/>
      <c r="D35" s="94"/>
      <c r="E35" s="94"/>
      <c r="F35" s="27">
        <f>SUM(G35:H35)</f>
        <v>108</v>
      </c>
      <c r="G35" s="25">
        <f>48+(2*24)</f>
        <v>96</v>
      </c>
      <c r="H35" s="25">
        <f>2*6</f>
        <v>12</v>
      </c>
      <c r="I35" s="27">
        <f>SUM(J35:K35)</f>
        <v>0</v>
      </c>
      <c r="J35" s="25">
        <v>0</v>
      </c>
      <c r="K35" s="25">
        <v>0</v>
      </c>
      <c r="L35" s="27">
        <f>SUM(M35:N35)</f>
        <v>0</v>
      </c>
      <c r="M35" s="25">
        <v>0</v>
      </c>
      <c r="N35" s="25">
        <v>0</v>
      </c>
    </row>
    <row r="36" spans="1:14" s="1" customFormat="1">
      <c r="A36" s="93" t="s">
        <v>62</v>
      </c>
      <c r="B36" s="94"/>
      <c r="C36" s="94"/>
      <c r="D36" s="94"/>
      <c r="E36" s="94"/>
      <c r="F36" s="27">
        <f>SUM(G36:H36)</f>
        <v>0</v>
      </c>
      <c r="G36" s="25">
        <v>0</v>
      </c>
      <c r="H36" s="25">
        <v>0</v>
      </c>
      <c r="I36" s="27">
        <f>SUM(J36:K36)</f>
        <v>0</v>
      </c>
      <c r="J36" s="25">
        <v>0</v>
      </c>
      <c r="K36" s="25">
        <v>0</v>
      </c>
      <c r="L36" s="27">
        <f>SUM(M36:N36)</f>
        <v>44</v>
      </c>
      <c r="M36" s="25">
        <f>12+(2*16)</f>
        <v>44</v>
      </c>
      <c r="N36" s="25">
        <v>0</v>
      </c>
    </row>
    <row r="37" spans="1:14" s="1" customFormat="1">
      <c r="A37" s="137" t="s">
        <v>77</v>
      </c>
      <c r="B37" s="138"/>
      <c r="C37" s="138"/>
      <c r="D37" s="138"/>
      <c r="E37" s="138"/>
      <c r="F37" s="27">
        <f>SUM(G37:H37)</f>
        <v>108</v>
      </c>
      <c r="G37" s="46">
        <f>48+(2*24)</f>
        <v>96</v>
      </c>
      <c r="H37" s="46">
        <f>2*6</f>
        <v>12</v>
      </c>
      <c r="I37" s="27">
        <f>SUM(J37:K37)</f>
        <v>0</v>
      </c>
      <c r="J37" s="46">
        <v>0</v>
      </c>
      <c r="K37" s="46">
        <v>0</v>
      </c>
      <c r="L37" s="27">
        <f>SUM(M37:N37)</f>
        <v>0</v>
      </c>
      <c r="M37" s="46">
        <v>0</v>
      </c>
      <c r="N37" s="46">
        <v>0</v>
      </c>
    </row>
    <row r="38" spans="1:14" s="1" customFormat="1">
      <c r="A38" s="137" t="s">
        <v>72</v>
      </c>
      <c r="B38" s="138"/>
      <c r="C38" s="138"/>
      <c r="D38" s="138"/>
      <c r="E38" s="138"/>
      <c r="F38" s="27">
        <f>SUM(G38:H38)</f>
        <v>0</v>
      </c>
      <c r="G38" s="46">
        <v>0</v>
      </c>
      <c r="H38" s="46">
        <v>0</v>
      </c>
      <c r="I38" s="27">
        <f>SUM(J38:K38)</f>
        <v>0</v>
      </c>
      <c r="J38" s="46">
        <v>0</v>
      </c>
      <c r="K38" s="46">
        <v>0</v>
      </c>
      <c r="L38" s="27">
        <f>SUM(M38:N38)</f>
        <v>44</v>
      </c>
      <c r="M38" s="46">
        <f>12+(2*16)</f>
        <v>44</v>
      </c>
      <c r="N38" s="46">
        <v>0</v>
      </c>
    </row>
    <row r="39" spans="1:14" s="1" customFormat="1">
      <c r="A39" s="95" t="s">
        <v>25</v>
      </c>
      <c r="B39" s="96"/>
      <c r="C39" s="96"/>
      <c r="D39" s="96"/>
      <c r="E39" s="96"/>
      <c r="F39" s="24"/>
      <c r="G39" s="24"/>
      <c r="H39" s="24"/>
      <c r="I39" s="24"/>
      <c r="J39" s="24"/>
      <c r="K39" s="24"/>
      <c r="L39" s="24"/>
      <c r="M39" s="24"/>
      <c r="N39" s="24"/>
    </row>
    <row r="40" spans="1:14" s="1" customFormat="1">
      <c r="A40" s="93" t="s">
        <v>69</v>
      </c>
      <c r="B40" s="94"/>
      <c r="C40" s="94"/>
      <c r="D40" s="94"/>
      <c r="E40" s="94"/>
      <c r="F40" s="27">
        <f>SUM(G40:H40)</f>
        <v>112</v>
      </c>
      <c r="G40" s="25">
        <f>48+40</f>
        <v>88</v>
      </c>
      <c r="H40" s="25">
        <v>24</v>
      </c>
      <c r="I40" s="27">
        <f>SUM(J40:K40)</f>
        <v>0</v>
      </c>
      <c r="J40" s="25">
        <v>0</v>
      </c>
      <c r="K40" s="25">
        <v>0</v>
      </c>
      <c r="L40" s="27">
        <f>SUM(M40:N40)</f>
        <v>0</v>
      </c>
      <c r="M40" s="25">
        <v>0</v>
      </c>
      <c r="N40" s="25">
        <v>0</v>
      </c>
    </row>
    <row r="41" spans="1:14" s="1" customFormat="1">
      <c r="A41" s="93" t="s">
        <v>70</v>
      </c>
      <c r="B41" s="94"/>
      <c r="C41" s="94"/>
      <c r="D41" s="94"/>
      <c r="E41" s="94"/>
      <c r="F41" s="27">
        <f>SUM(G41:H41)</f>
        <v>0</v>
      </c>
      <c r="G41" s="25">
        <v>0</v>
      </c>
      <c r="H41" s="25">
        <v>0</v>
      </c>
      <c r="I41" s="27">
        <f>SUM(J41:K41)</f>
        <v>0</v>
      </c>
      <c r="J41" s="25">
        <v>0</v>
      </c>
      <c r="K41" s="25">
        <v>0</v>
      </c>
      <c r="L41" s="27">
        <f>SUM(M41:N41)</f>
        <v>16</v>
      </c>
      <c r="M41" s="25">
        <v>16</v>
      </c>
      <c r="N41" s="25">
        <v>0</v>
      </c>
    </row>
    <row r="42" spans="1:14" s="1" customFormat="1">
      <c r="A42" s="137" t="s">
        <v>78</v>
      </c>
      <c r="B42" s="138"/>
      <c r="C42" s="138"/>
      <c r="D42" s="138"/>
      <c r="E42" s="138"/>
      <c r="F42" s="27">
        <f>SUM(G42:H42)</f>
        <v>112</v>
      </c>
      <c r="G42" s="46">
        <f>48+40</f>
        <v>88</v>
      </c>
      <c r="H42" s="46">
        <v>24</v>
      </c>
      <c r="I42" s="27">
        <f>SUM(J42:K42)</f>
        <v>0</v>
      </c>
      <c r="J42" s="46">
        <v>0</v>
      </c>
      <c r="K42" s="46">
        <v>0</v>
      </c>
      <c r="L42" s="27">
        <f>SUM(M42:N42)</f>
        <v>0</v>
      </c>
      <c r="M42" s="46">
        <v>0</v>
      </c>
      <c r="N42" s="46">
        <v>0</v>
      </c>
    </row>
    <row r="43" spans="1:14" s="1" customFormat="1">
      <c r="A43" s="137" t="s">
        <v>79</v>
      </c>
      <c r="B43" s="138"/>
      <c r="C43" s="138"/>
      <c r="D43" s="138"/>
      <c r="E43" s="138"/>
      <c r="F43" s="27">
        <f>SUM(G43:H43)</f>
        <v>0</v>
      </c>
      <c r="G43" s="46">
        <v>0</v>
      </c>
      <c r="H43" s="46">
        <v>0</v>
      </c>
      <c r="I43" s="27">
        <f>SUM(J43:K43)</f>
        <v>0</v>
      </c>
      <c r="J43" s="46">
        <v>0</v>
      </c>
      <c r="K43" s="46">
        <v>0</v>
      </c>
      <c r="L43" s="27">
        <f>SUM(M43:N43)</f>
        <v>16</v>
      </c>
      <c r="M43" s="46">
        <v>16</v>
      </c>
      <c r="N43" s="46">
        <v>0</v>
      </c>
    </row>
    <row r="44" spans="1:14" s="1" customFormat="1">
      <c r="A44" s="134" t="s">
        <v>7</v>
      </c>
      <c r="B44" s="134"/>
      <c r="C44" s="134"/>
      <c r="D44" s="134"/>
      <c r="E44" s="134"/>
      <c r="F44" s="26">
        <f>SUM(F16:F43)</f>
        <v>909</v>
      </c>
      <c r="G44" s="26">
        <f t="shared" ref="G44:N44" si="12">SUM(G16:G43)</f>
        <v>721</v>
      </c>
      <c r="H44" s="26">
        <f t="shared" si="12"/>
        <v>188</v>
      </c>
      <c r="I44" s="26">
        <f t="shared" si="12"/>
        <v>15</v>
      </c>
      <c r="J44" s="26">
        <f t="shared" si="12"/>
        <v>15</v>
      </c>
      <c r="K44" s="26">
        <f t="shared" si="12"/>
        <v>0</v>
      </c>
      <c r="L44" s="26">
        <f t="shared" si="12"/>
        <v>729</v>
      </c>
      <c r="M44" s="26">
        <f t="shared" si="12"/>
        <v>296</v>
      </c>
      <c r="N44" s="26">
        <f t="shared" si="12"/>
        <v>433</v>
      </c>
    </row>
    <row r="45" spans="1:14" s="1" customFormat="1" ht="18.75">
      <c r="A45" s="8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8.75">
      <c r="A46" s="103" t="s">
        <v>13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</row>
    <row r="47" spans="1:14" ht="38.25" customHeight="1">
      <c r="A47" s="81" t="s">
        <v>6</v>
      </c>
      <c r="B47" s="81" t="s">
        <v>14</v>
      </c>
      <c r="C47" s="81" t="s">
        <v>15</v>
      </c>
      <c r="D47" s="100" t="s">
        <v>33</v>
      </c>
      <c r="E47" s="101"/>
      <c r="F47" s="102"/>
      <c r="G47" s="100" t="s">
        <v>31</v>
      </c>
      <c r="H47" s="101"/>
      <c r="I47" s="102"/>
      <c r="J47" s="22" t="s">
        <v>32</v>
      </c>
      <c r="K47" s="81" t="s">
        <v>16</v>
      </c>
      <c r="L47" s="81" t="s">
        <v>8</v>
      </c>
      <c r="M47" s="81" t="s">
        <v>17</v>
      </c>
      <c r="N47" s="81" t="s">
        <v>8</v>
      </c>
    </row>
    <row r="48" spans="1:14" ht="22.5">
      <c r="A48" s="82"/>
      <c r="B48" s="82"/>
      <c r="C48" s="82"/>
      <c r="D48" s="18" t="s">
        <v>9</v>
      </c>
      <c r="E48" s="68" t="s">
        <v>34</v>
      </c>
      <c r="F48" s="68" t="s">
        <v>35</v>
      </c>
      <c r="G48" s="18" t="s">
        <v>9</v>
      </c>
      <c r="H48" s="68" t="s">
        <v>36</v>
      </c>
      <c r="I48" s="68" t="s">
        <v>37</v>
      </c>
      <c r="J48" s="18" t="s">
        <v>9</v>
      </c>
      <c r="K48" s="82"/>
      <c r="L48" s="82"/>
      <c r="M48" s="82"/>
      <c r="N48" s="82"/>
    </row>
    <row r="49" spans="1:14" s="23" customFormat="1">
      <c r="A49" s="79" t="s">
        <v>88</v>
      </c>
      <c r="B49" s="43"/>
      <c r="C49" s="43"/>
      <c r="D49" s="43"/>
      <c r="E49" s="44"/>
      <c r="F49" s="44"/>
      <c r="G49" s="43"/>
      <c r="H49" s="44"/>
      <c r="I49" s="44"/>
      <c r="J49" s="43"/>
      <c r="K49" s="43"/>
      <c r="L49" s="43"/>
      <c r="M49" s="43"/>
      <c r="N49" s="45"/>
    </row>
    <row r="50" spans="1:14" s="1" customFormat="1">
      <c r="A50" s="36" t="s">
        <v>19</v>
      </c>
      <c r="B50" s="37" t="s">
        <v>40</v>
      </c>
      <c r="C50" s="38" t="s">
        <v>22</v>
      </c>
      <c r="D50" s="39">
        <f>SUM(E50:F50)</f>
        <v>12</v>
      </c>
      <c r="E50" s="40">
        <v>10</v>
      </c>
      <c r="F50" s="40">
        <v>2</v>
      </c>
      <c r="G50" s="39">
        <f>SUM(H50:I50)</f>
        <v>0</v>
      </c>
      <c r="H50" s="40">
        <v>0</v>
      </c>
      <c r="I50" s="40">
        <v>0</v>
      </c>
      <c r="J50" s="41">
        <f t="shared" ref="J50:J69" si="13">((D50+G50)*L$44)/(F$44+I$44)</f>
        <v>9.4675324675324681</v>
      </c>
      <c r="K50" s="39">
        <f>D50+G50+J50</f>
        <v>21.467532467532468</v>
      </c>
      <c r="L50" s="42">
        <f t="shared" ref="L50:L69" si="14">K50/K$91</f>
        <v>1.2987012987012986E-2</v>
      </c>
      <c r="M50" s="39">
        <f t="shared" ref="M50:M69" si="15">(K50*A$9)/K$91</f>
        <v>11.025974025974026</v>
      </c>
      <c r="N50" s="42">
        <f t="shared" ref="N50:N69" si="16">M50/M$91</f>
        <v>1.2987012987012988E-2</v>
      </c>
    </row>
    <row r="51" spans="1:14" s="1" customFormat="1">
      <c r="A51" s="20" t="s">
        <v>19</v>
      </c>
      <c r="B51" s="12" t="s">
        <v>41</v>
      </c>
      <c r="C51" s="13" t="s">
        <v>22</v>
      </c>
      <c r="D51" s="16">
        <f t="shared" ref="D51:D69" si="17">SUM(E51:F51)</f>
        <v>12</v>
      </c>
      <c r="E51" s="14">
        <v>10</v>
      </c>
      <c r="F51" s="14">
        <v>2</v>
      </c>
      <c r="G51" s="16">
        <f t="shared" ref="G51:G69" si="18">SUM(H51:I51)</f>
        <v>0</v>
      </c>
      <c r="H51" s="14">
        <v>0</v>
      </c>
      <c r="I51" s="14">
        <v>0</v>
      </c>
      <c r="J51" s="28">
        <f t="shared" si="13"/>
        <v>9.4675324675324681</v>
      </c>
      <c r="K51" s="16">
        <f t="shared" ref="K51:K69" si="19">D51+G51+J51</f>
        <v>21.467532467532468</v>
      </c>
      <c r="L51" s="17">
        <f t="shared" si="14"/>
        <v>1.2987012987012986E-2</v>
      </c>
      <c r="M51" s="16">
        <f t="shared" si="15"/>
        <v>11.025974025974026</v>
      </c>
      <c r="N51" s="17">
        <f t="shared" si="16"/>
        <v>1.2987012987012988E-2</v>
      </c>
    </row>
    <row r="52" spans="1:14" s="1" customFormat="1">
      <c r="A52" s="20" t="s">
        <v>19</v>
      </c>
      <c r="B52" s="12" t="s">
        <v>42</v>
      </c>
      <c r="C52" s="13" t="s">
        <v>22</v>
      </c>
      <c r="D52" s="16">
        <f t="shared" si="17"/>
        <v>12</v>
      </c>
      <c r="E52" s="14">
        <v>10</v>
      </c>
      <c r="F52" s="14">
        <v>2</v>
      </c>
      <c r="G52" s="16">
        <f t="shared" si="18"/>
        <v>0</v>
      </c>
      <c r="H52" s="14">
        <v>0</v>
      </c>
      <c r="I52" s="14">
        <v>0</v>
      </c>
      <c r="J52" s="28">
        <f t="shared" si="13"/>
        <v>9.4675324675324681</v>
      </c>
      <c r="K52" s="16">
        <f t="shared" si="19"/>
        <v>21.467532467532468</v>
      </c>
      <c r="L52" s="17">
        <f t="shared" si="14"/>
        <v>1.2987012987012986E-2</v>
      </c>
      <c r="M52" s="16">
        <f t="shared" si="15"/>
        <v>11.025974025974026</v>
      </c>
      <c r="N52" s="17">
        <f t="shared" si="16"/>
        <v>1.2987012987012988E-2</v>
      </c>
    </row>
    <row r="53" spans="1:14" s="1" customFormat="1">
      <c r="A53" s="20" t="s">
        <v>19</v>
      </c>
      <c r="B53" s="12" t="s">
        <v>43</v>
      </c>
      <c r="C53" s="13" t="s">
        <v>22</v>
      </c>
      <c r="D53" s="16">
        <f t="shared" si="17"/>
        <v>12</v>
      </c>
      <c r="E53" s="14">
        <v>10</v>
      </c>
      <c r="F53" s="14">
        <v>2</v>
      </c>
      <c r="G53" s="16">
        <f t="shared" si="18"/>
        <v>0</v>
      </c>
      <c r="H53" s="14">
        <v>0</v>
      </c>
      <c r="I53" s="14">
        <v>0</v>
      </c>
      <c r="J53" s="28">
        <f t="shared" si="13"/>
        <v>9.4675324675324681</v>
      </c>
      <c r="K53" s="16">
        <f t="shared" si="19"/>
        <v>21.467532467532468</v>
      </c>
      <c r="L53" s="17">
        <f t="shared" si="14"/>
        <v>1.2987012987012986E-2</v>
      </c>
      <c r="M53" s="16">
        <f t="shared" si="15"/>
        <v>11.025974025974026</v>
      </c>
      <c r="N53" s="17">
        <f t="shared" si="16"/>
        <v>1.2987012987012988E-2</v>
      </c>
    </row>
    <row r="54" spans="1:14" s="1" customFormat="1">
      <c r="A54" s="20" t="s">
        <v>19</v>
      </c>
      <c r="B54" s="12" t="s">
        <v>44</v>
      </c>
      <c r="C54" s="13" t="s">
        <v>22</v>
      </c>
      <c r="D54" s="16">
        <f t="shared" si="17"/>
        <v>24</v>
      </c>
      <c r="E54" s="14">
        <v>20</v>
      </c>
      <c r="F54" s="14">
        <v>4</v>
      </c>
      <c r="G54" s="16">
        <f t="shared" si="18"/>
        <v>0</v>
      </c>
      <c r="H54" s="14">
        <v>0</v>
      </c>
      <c r="I54" s="14">
        <v>0</v>
      </c>
      <c r="J54" s="28">
        <f t="shared" si="13"/>
        <v>18.935064935064936</v>
      </c>
      <c r="K54" s="16">
        <f t="shared" si="19"/>
        <v>42.935064935064936</v>
      </c>
      <c r="L54" s="17">
        <f t="shared" si="14"/>
        <v>2.5974025974025972E-2</v>
      </c>
      <c r="M54" s="16">
        <f t="shared" si="15"/>
        <v>22.051948051948052</v>
      </c>
      <c r="N54" s="17">
        <f t="shared" si="16"/>
        <v>2.5974025974025976E-2</v>
      </c>
    </row>
    <row r="55" spans="1:14" s="1" customFormat="1">
      <c r="A55" s="20" t="s">
        <v>19</v>
      </c>
      <c r="B55" s="12" t="s">
        <v>45</v>
      </c>
      <c r="C55" s="13" t="s">
        <v>22</v>
      </c>
      <c r="D55" s="16">
        <f t="shared" si="17"/>
        <v>24</v>
      </c>
      <c r="E55" s="14">
        <v>20</v>
      </c>
      <c r="F55" s="14">
        <v>4</v>
      </c>
      <c r="G55" s="16">
        <f t="shared" si="18"/>
        <v>0</v>
      </c>
      <c r="H55" s="14">
        <v>0</v>
      </c>
      <c r="I55" s="14">
        <v>0</v>
      </c>
      <c r="J55" s="28">
        <f t="shared" si="13"/>
        <v>18.935064935064936</v>
      </c>
      <c r="K55" s="16">
        <f t="shared" si="19"/>
        <v>42.935064935064936</v>
      </c>
      <c r="L55" s="17">
        <f t="shared" si="14"/>
        <v>2.5974025974025972E-2</v>
      </c>
      <c r="M55" s="16">
        <f t="shared" si="15"/>
        <v>22.051948051948052</v>
      </c>
      <c r="N55" s="17">
        <f t="shared" si="16"/>
        <v>2.5974025974025976E-2</v>
      </c>
    </row>
    <row r="56" spans="1:14" s="1" customFormat="1">
      <c r="A56" s="20" t="s">
        <v>18</v>
      </c>
      <c r="B56" s="12" t="s">
        <v>92</v>
      </c>
      <c r="C56" s="13" t="s">
        <v>22</v>
      </c>
      <c r="D56" s="16">
        <f t="shared" si="17"/>
        <v>12.5</v>
      </c>
      <c r="E56" s="14">
        <v>0</v>
      </c>
      <c r="F56" s="14">
        <v>12.5</v>
      </c>
      <c r="G56" s="16">
        <f t="shared" si="18"/>
        <v>0</v>
      </c>
      <c r="H56" s="14">
        <v>0</v>
      </c>
      <c r="I56" s="14">
        <v>0</v>
      </c>
      <c r="J56" s="28">
        <f t="shared" si="13"/>
        <v>9.8620129870129869</v>
      </c>
      <c r="K56" s="16">
        <f t="shared" si="19"/>
        <v>22.362012987012989</v>
      </c>
      <c r="L56" s="17">
        <f t="shared" si="14"/>
        <v>1.3528138528138528E-2</v>
      </c>
      <c r="M56" s="16">
        <f t="shared" si="15"/>
        <v>11.48538961038961</v>
      </c>
      <c r="N56" s="17">
        <f t="shared" si="16"/>
        <v>1.3528138528138528E-2</v>
      </c>
    </row>
    <row r="57" spans="1:14" s="1" customFormat="1">
      <c r="A57" s="20" t="s">
        <v>18</v>
      </c>
      <c r="B57" s="12" t="s">
        <v>93</v>
      </c>
      <c r="C57" s="13" t="s">
        <v>22</v>
      </c>
      <c r="D57" s="16">
        <f t="shared" si="17"/>
        <v>12.5</v>
      </c>
      <c r="E57" s="14">
        <v>0</v>
      </c>
      <c r="F57" s="14">
        <v>12.5</v>
      </c>
      <c r="G57" s="16">
        <f t="shared" si="18"/>
        <v>0</v>
      </c>
      <c r="H57" s="14">
        <v>0</v>
      </c>
      <c r="I57" s="14">
        <v>0</v>
      </c>
      <c r="J57" s="28">
        <f t="shared" si="13"/>
        <v>9.8620129870129869</v>
      </c>
      <c r="K57" s="16">
        <f t="shared" si="19"/>
        <v>22.362012987012989</v>
      </c>
      <c r="L57" s="17">
        <f t="shared" si="14"/>
        <v>1.3528138528138528E-2</v>
      </c>
      <c r="M57" s="16">
        <f t="shared" si="15"/>
        <v>11.48538961038961</v>
      </c>
      <c r="N57" s="17">
        <f t="shared" si="16"/>
        <v>1.3528138528138528E-2</v>
      </c>
    </row>
    <row r="58" spans="1:14" s="1" customFormat="1">
      <c r="A58" s="20" t="s">
        <v>18</v>
      </c>
      <c r="B58" s="12" t="s">
        <v>94</v>
      </c>
      <c r="C58" s="13" t="s">
        <v>22</v>
      </c>
      <c r="D58" s="16">
        <f t="shared" si="17"/>
        <v>12.5</v>
      </c>
      <c r="E58" s="14">
        <v>0</v>
      </c>
      <c r="F58" s="14">
        <v>12.5</v>
      </c>
      <c r="G58" s="16">
        <f t="shared" si="18"/>
        <v>0</v>
      </c>
      <c r="H58" s="14">
        <v>0</v>
      </c>
      <c r="I58" s="14">
        <v>0</v>
      </c>
      <c r="J58" s="28">
        <f t="shared" si="13"/>
        <v>9.8620129870129869</v>
      </c>
      <c r="K58" s="16">
        <f t="shared" si="19"/>
        <v>22.362012987012989</v>
      </c>
      <c r="L58" s="17">
        <f t="shared" si="14"/>
        <v>1.3528138528138528E-2</v>
      </c>
      <c r="M58" s="16">
        <f t="shared" si="15"/>
        <v>11.48538961038961</v>
      </c>
      <c r="N58" s="17">
        <f t="shared" si="16"/>
        <v>1.3528138528138528E-2</v>
      </c>
    </row>
    <row r="59" spans="1:14" s="1" customFormat="1">
      <c r="A59" s="20" t="s">
        <v>18</v>
      </c>
      <c r="B59" s="12" t="s">
        <v>95</v>
      </c>
      <c r="C59" s="13" t="s">
        <v>22</v>
      </c>
      <c r="D59" s="16">
        <f t="shared" si="17"/>
        <v>12.5</v>
      </c>
      <c r="E59" s="14">
        <v>0</v>
      </c>
      <c r="F59" s="14">
        <v>12.5</v>
      </c>
      <c r="G59" s="16">
        <f t="shared" si="18"/>
        <v>0</v>
      </c>
      <c r="H59" s="14">
        <v>0</v>
      </c>
      <c r="I59" s="14">
        <v>0</v>
      </c>
      <c r="J59" s="28">
        <f t="shared" si="13"/>
        <v>9.8620129870129869</v>
      </c>
      <c r="K59" s="16">
        <f t="shared" si="19"/>
        <v>22.362012987012989</v>
      </c>
      <c r="L59" s="17">
        <f t="shared" si="14"/>
        <v>1.3528138528138528E-2</v>
      </c>
      <c r="M59" s="16">
        <f t="shared" si="15"/>
        <v>11.48538961038961</v>
      </c>
      <c r="N59" s="17">
        <f t="shared" si="16"/>
        <v>1.3528138528138528E-2</v>
      </c>
    </row>
    <row r="60" spans="1:14" s="1" customFormat="1">
      <c r="A60" s="20" t="s">
        <v>20</v>
      </c>
      <c r="B60" s="12" t="s">
        <v>48</v>
      </c>
      <c r="C60" s="13" t="s">
        <v>23</v>
      </c>
      <c r="D60" s="16">
        <f t="shared" si="17"/>
        <v>24</v>
      </c>
      <c r="E60" s="14">
        <v>24</v>
      </c>
      <c r="F60" s="14">
        <v>0</v>
      </c>
      <c r="G60" s="16">
        <f t="shared" si="18"/>
        <v>0</v>
      </c>
      <c r="H60" s="14">
        <v>0</v>
      </c>
      <c r="I60" s="14">
        <v>0</v>
      </c>
      <c r="J60" s="28">
        <f t="shared" si="13"/>
        <v>18.935064935064936</v>
      </c>
      <c r="K60" s="16">
        <f t="shared" si="19"/>
        <v>42.935064935064936</v>
      </c>
      <c r="L60" s="17">
        <f t="shared" si="14"/>
        <v>2.5974025974025972E-2</v>
      </c>
      <c r="M60" s="16">
        <f t="shared" si="15"/>
        <v>22.051948051948052</v>
      </c>
      <c r="N60" s="17">
        <f t="shared" si="16"/>
        <v>2.5974025974025976E-2</v>
      </c>
    </row>
    <row r="61" spans="1:14" s="1" customFormat="1">
      <c r="A61" s="20" t="s">
        <v>20</v>
      </c>
      <c r="B61" s="12" t="s">
        <v>49</v>
      </c>
      <c r="C61" s="13" t="s">
        <v>23</v>
      </c>
      <c r="D61" s="16">
        <f t="shared" si="17"/>
        <v>24</v>
      </c>
      <c r="E61" s="14">
        <v>24</v>
      </c>
      <c r="F61" s="14">
        <v>0</v>
      </c>
      <c r="G61" s="16">
        <f t="shared" si="18"/>
        <v>0</v>
      </c>
      <c r="H61" s="14">
        <v>0</v>
      </c>
      <c r="I61" s="14">
        <v>0</v>
      </c>
      <c r="J61" s="28">
        <f t="shared" si="13"/>
        <v>18.935064935064936</v>
      </c>
      <c r="K61" s="16">
        <f t="shared" si="19"/>
        <v>42.935064935064936</v>
      </c>
      <c r="L61" s="17">
        <f t="shared" si="14"/>
        <v>2.5974025974025972E-2</v>
      </c>
      <c r="M61" s="16">
        <f t="shared" si="15"/>
        <v>22.051948051948052</v>
      </c>
      <c r="N61" s="17">
        <f t="shared" si="16"/>
        <v>2.5974025974025976E-2</v>
      </c>
    </row>
    <row r="62" spans="1:14" s="1" customFormat="1">
      <c r="A62" s="20" t="s">
        <v>47</v>
      </c>
      <c r="B62" s="12" t="s">
        <v>50</v>
      </c>
      <c r="C62" s="13" t="s">
        <v>23</v>
      </c>
      <c r="D62" s="16">
        <f t="shared" si="17"/>
        <v>9</v>
      </c>
      <c r="E62" s="14">
        <v>9</v>
      </c>
      <c r="F62" s="14">
        <v>0</v>
      </c>
      <c r="G62" s="16">
        <f t="shared" si="18"/>
        <v>4.0909090909090908</v>
      </c>
      <c r="H62" s="19">
        <f>(D62*J$29)/(E$62+E$63+E$64)</f>
        <v>4.0909090909090908</v>
      </c>
      <c r="I62" s="14">
        <v>0</v>
      </c>
      <c r="J62" s="28">
        <f t="shared" si="13"/>
        <v>10.328217237308145</v>
      </c>
      <c r="K62" s="16">
        <f t="shared" si="19"/>
        <v>23.419126328217235</v>
      </c>
      <c r="L62" s="17">
        <f t="shared" si="14"/>
        <v>1.4167650531286892E-2</v>
      </c>
      <c r="M62" s="16">
        <f t="shared" si="15"/>
        <v>12.028335301062571</v>
      </c>
      <c r="N62" s="17">
        <f t="shared" si="16"/>
        <v>1.4167650531286892E-2</v>
      </c>
    </row>
    <row r="63" spans="1:14" s="1" customFormat="1">
      <c r="A63" s="20" t="s">
        <v>47</v>
      </c>
      <c r="B63" s="12" t="s">
        <v>51</v>
      </c>
      <c r="C63" s="13" t="s">
        <v>23</v>
      </c>
      <c r="D63" s="16">
        <f t="shared" si="17"/>
        <v>12</v>
      </c>
      <c r="E63" s="14">
        <v>12</v>
      </c>
      <c r="F63" s="14">
        <v>0</v>
      </c>
      <c r="G63" s="16">
        <f t="shared" si="18"/>
        <v>5.4545454545454541</v>
      </c>
      <c r="H63" s="19">
        <f t="shared" ref="H63:H64" si="20">(D63*J$29)/(E$62+E$63+E$64)</f>
        <v>5.4545454545454541</v>
      </c>
      <c r="I63" s="14">
        <v>0</v>
      </c>
      <c r="J63" s="28">
        <f t="shared" si="13"/>
        <v>13.770956316410862</v>
      </c>
      <c r="K63" s="16">
        <f t="shared" si="19"/>
        <v>31.225501770956313</v>
      </c>
      <c r="L63" s="17">
        <f t="shared" si="14"/>
        <v>1.8890200708382522E-2</v>
      </c>
      <c r="M63" s="16">
        <f t="shared" si="15"/>
        <v>16.037780401416761</v>
      </c>
      <c r="N63" s="17">
        <f t="shared" si="16"/>
        <v>1.8890200708382522E-2</v>
      </c>
    </row>
    <row r="64" spans="1:14" s="1" customFormat="1">
      <c r="A64" s="20" t="s">
        <v>47</v>
      </c>
      <c r="B64" s="12" t="s">
        <v>52</v>
      </c>
      <c r="C64" s="13" t="s">
        <v>23</v>
      </c>
      <c r="D64" s="16">
        <f t="shared" si="17"/>
        <v>12</v>
      </c>
      <c r="E64" s="14">
        <v>12</v>
      </c>
      <c r="F64" s="14">
        <v>0</v>
      </c>
      <c r="G64" s="16">
        <f t="shared" si="18"/>
        <v>5.4545454545454541</v>
      </c>
      <c r="H64" s="19">
        <f t="shared" si="20"/>
        <v>5.4545454545454541</v>
      </c>
      <c r="I64" s="14">
        <v>0</v>
      </c>
      <c r="J64" s="28">
        <f t="shared" si="13"/>
        <v>13.770956316410862</v>
      </c>
      <c r="K64" s="16">
        <f t="shared" si="19"/>
        <v>31.225501770956313</v>
      </c>
      <c r="L64" s="17">
        <f t="shared" si="14"/>
        <v>1.8890200708382522E-2</v>
      </c>
      <c r="M64" s="16">
        <f t="shared" si="15"/>
        <v>16.037780401416761</v>
      </c>
      <c r="N64" s="17">
        <f t="shared" si="16"/>
        <v>1.8890200708382522E-2</v>
      </c>
    </row>
    <row r="65" spans="1:17" s="1" customFormat="1">
      <c r="A65" s="20" t="s">
        <v>21</v>
      </c>
      <c r="B65" s="12" t="s">
        <v>53</v>
      </c>
      <c r="C65" s="13" t="s">
        <v>24</v>
      </c>
      <c r="D65" s="16">
        <f t="shared" si="17"/>
        <v>54</v>
      </c>
      <c r="E65" s="14">
        <v>48</v>
      </c>
      <c r="F65" s="14">
        <v>6</v>
      </c>
      <c r="G65" s="16">
        <f t="shared" si="18"/>
        <v>0</v>
      </c>
      <c r="H65" s="14">
        <v>0</v>
      </c>
      <c r="I65" s="14">
        <v>0</v>
      </c>
      <c r="J65" s="28">
        <f t="shared" si="13"/>
        <v>42.603896103896105</v>
      </c>
      <c r="K65" s="16">
        <f t="shared" si="19"/>
        <v>96.603896103896105</v>
      </c>
      <c r="L65" s="17">
        <f t="shared" si="14"/>
        <v>5.8441558441558433E-2</v>
      </c>
      <c r="M65" s="16">
        <f t="shared" si="15"/>
        <v>49.616883116883109</v>
      </c>
      <c r="N65" s="17">
        <f t="shared" si="16"/>
        <v>5.8441558441558433E-2</v>
      </c>
    </row>
    <row r="66" spans="1:17" s="1" customFormat="1">
      <c r="A66" s="20" t="s">
        <v>21</v>
      </c>
      <c r="B66" s="12" t="s">
        <v>54</v>
      </c>
      <c r="C66" s="13" t="s">
        <v>24</v>
      </c>
      <c r="D66" s="16">
        <f t="shared" si="17"/>
        <v>24</v>
      </c>
      <c r="E66" s="14">
        <v>24</v>
      </c>
      <c r="F66" s="14">
        <v>0</v>
      </c>
      <c r="G66" s="16">
        <f t="shared" si="18"/>
        <v>0</v>
      </c>
      <c r="H66" s="14">
        <v>0</v>
      </c>
      <c r="I66" s="14">
        <v>0</v>
      </c>
      <c r="J66" s="28">
        <f t="shared" si="13"/>
        <v>18.935064935064936</v>
      </c>
      <c r="K66" s="16">
        <f t="shared" si="19"/>
        <v>42.935064935064936</v>
      </c>
      <c r="L66" s="17">
        <f t="shared" si="14"/>
        <v>2.5974025974025972E-2</v>
      </c>
      <c r="M66" s="16">
        <f t="shared" si="15"/>
        <v>22.051948051948052</v>
      </c>
      <c r="N66" s="17">
        <f t="shared" si="16"/>
        <v>2.5974025974025976E-2</v>
      </c>
    </row>
    <row r="67" spans="1:17" s="1" customFormat="1">
      <c r="A67" s="20" t="s">
        <v>21</v>
      </c>
      <c r="B67" s="12" t="s">
        <v>55</v>
      </c>
      <c r="C67" s="13" t="s">
        <v>24</v>
      </c>
      <c r="D67" s="16">
        <f t="shared" si="17"/>
        <v>30</v>
      </c>
      <c r="E67" s="14">
        <v>24</v>
      </c>
      <c r="F67" s="14">
        <v>6</v>
      </c>
      <c r="G67" s="16">
        <f t="shared" si="18"/>
        <v>0</v>
      </c>
      <c r="H67" s="14">
        <v>0</v>
      </c>
      <c r="I67" s="14">
        <v>0</v>
      </c>
      <c r="J67" s="28">
        <f t="shared" si="13"/>
        <v>23.668831168831169</v>
      </c>
      <c r="K67" s="16">
        <f t="shared" si="19"/>
        <v>53.668831168831169</v>
      </c>
      <c r="L67" s="17">
        <f t="shared" si="14"/>
        <v>3.2467532467532464E-2</v>
      </c>
      <c r="M67" s="16">
        <f t="shared" si="15"/>
        <v>27.56493506493506</v>
      </c>
      <c r="N67" s="17">
        <f t="shared" si="16"/>
        <v>3.2467532467532464E-2</v>
      </c>
    </row>
    <row r="68" spans="1:17" s="1" customFormat="1">
      <c r="A68" s="20" t="s">
        <v>21</v>
      </c>
      <c r="B68" s="12" t="s">
        <v>53</v>
      </c>
      <c r="C68" s="13" t="s">
        <v>25</v>
      </c>
      <c r="D68" s="16">
        <f t="shared" si="17"/>
        <v>48</v>
      </c>
      <c r="E68" s="14">
        <v>48</v>
      </c>
      <c r="F68" s="14">
        <v>0</v>
      </c>
      <c r="G68" s="16">
        <f t="shared" si="18"/>
        <v>0</v>
      </c>
      <c r="H68" s="14">
        <v>0</v>
      </c>
      <c r="I68" s="14">
        <v>0</v>
      </c>
      <c r="J68" s="28">
        <f t="shared" si="13"/>
        <v>37.870129870129873</v>
      </c>
      <c r="K68" s="16">
        <f t="shared" si="19"/>
        <v>85.870129870129873</v>
      </c>
      <c r="L68" s="17">
        <f t="shared" si="14"/>
        <v>5.1948051948051945E-2</v>
      </c>
      <c r="M68" s="16">
        <f t="shared" si="15"/>
        <v>44.103896103896105</v>
      </c>
      <c r="N68" s="17">
        <f t="shared" si="16"/>
        <v>5.1948051948051951E-2</v>
      </c>
    </row>
    <row r="69" spans="1:17" s="1" customFormat="1">
      <c r="A69" s="20" t="s">
        <v>21</v>
      </c>
      <c r="B69" s="12" t="s">
        <v>54</v>
      </c>
      <c r="C69" s="13" t="s">
        <v>25</v>
      </c>
      <c r="D69" s="16">
        <f t="shared" si="17"/>
        <v>64</v>
      </c>
      <c r="E69" s="14">
        <v>40</v>
      </c>
      <c r="F69" s="14">
        <v>24</v>
      </c>
      <c r="G69" s="16">
        <f t="shared" si="18"/>
        <v>0</v>
      </c>
      <c r="H69" s="14">
        <v>0</v>
      </c>
      <c r="I69" s="14">
        <v>0</v>
      </c>
      <c r="J69" s="28">
        <f t="shared" si="13"/>
        <v>50.493506493506494</v>
      </c>
      <c r="K69" s="16">
        <f t="shared" si="19"/>
        <v>114.49350649350649</v>
      </c>
      <c r="L69" s="17">
        <f t="shared" si="14"/>
        <v>6.926406926406925E-2</v>
      </c>
      <c r="M69" s="16">
        <f t="shared" si="15"/>
        <v>58.805194805194795</v>
      </c>
      <c r="N69" s="17">
        <f t="shared" si="16"/>
        <v>6.926406926406925E-2</v>
      </c>
    </row>
    <row r="70" spans="1:17" s="23" customFormat="1">
      <c r="A70" s="80" t="s">
        <v>89</v>
      </c>
      <c r="B70" s="43"/>
      <c r="C70" s="43"/>
      <c r="D70" s="43"/>
      <c r="E70" s="44"/>
      <c r="F70" s="44"/>
      <c r="G70" s="43"/>
      <c r="H70" s="44"/>
      <c r="I70" s="44"/>
      <c r="J70" s="43"/>
      <c r="K70" s="43"/>
      <c r="L70" s="43"/>
      <c r="M70" s="43"/>
      <c r="N70" s="45"/>
    </row>
    <row r="71" spans="1:17" s="1" customFormat="1">
      <c r="A71" s="48" t="s">
        <v>19</v>
      </c>
      <c r="B71" s="49" t="s">
        <v>40</v>
      </c>
      <c r="C71" s="50" t="s">
        <v>22</v>
      </c>
      <c r="D71" s="39">
        <f>SUM(E71:F71)</f>
        <v>12</v>
      </c>
      <c r="E71" s="54">
        <v>12</v>
      </c>
      <c r="F71" s="54">
        <v>0</v>
      </c>
      <c r="G71" s="39">
        <f>SUM(H71:I71)</f>
        <v>0</v>
      </c>
      <c r="H71" s="54">
        <v>0</v>
      </c>
      <c r="I71" s="54">
        <v>0</v>
      </c>
      <c r="J71" s="41">
        <f t="shared" ref="J71:J90" si="21">((D71+G71)*L$44)/(F$44+I$44)</f>
        <v>9.4675324675324681</v>
      </c>
      <c r="K71" s="39">
        <f>D71+G71+J71</f>
        <v>21.467532467532468</v>
      </c>
      <c r="L71" s="42">
        <f t="shared" ref="L71:L90" si="22">K71/K$91</f>
        <v>1.2987012987012986E-2</v>
      </c>
      <c r="M71" s="39">
        <f t="shared" ref="M71:M90" si="23">(K71*A$9)/K$91</f>
        <v>11.025974025974026</v>
      </c>
      <c r="N71" s="42">
        <f t="shared" ref="N71:N90" si="24">M71/M$91</f>
        <v>1.2987012987012988E-2</v>
      </c>
      <c r="P71" s="47"/>
      <c r="Q71" s="63"/>
    </row>
    <row r="72" spans="1:17" s="1" customFormat="1">
      <c r="A72" s="51" t="s">
        <v>19</v>
      </c>
      <c r="B72" s="52" t="s">
        <v>41</v>
      </c>
      <c r="C72" s="53" t="s">
        <v>22</v>
      </c>
      <c r="D72" s="16">
        <f t="shared" ref="D72:D90" si="25">SUM(E72:F72)</f>
        <v>12</v>
      </c>
      <c r="E72" s="55">
        <v>12</v>
      </c>
      <c r="F72" s="55">
        <v>0</v>
      </c>
      <c r="G72" s="16">
        <f t="shared" ref="G72:G90" si="26">SUM(H72:I72)</f>
        <v>0</v>
      </c>
      <c r="H72" s="55">
        <v>0</v>
      </c>
      <c r="I72" s="55">
        <v>0</v>
      </c>
      <c r="J72" s="28">
        <f t="shared" si="21"/>
        <v>9.4675324675324681</v>
      </c>
      <c r="K72" s="16">
        <f t="shared" ref="K72:K90" si="27">D72+G72+J72</f>
        <v>21.467532467532468</v>
      </c>
      <c r="L72" s="17">
        <f t="shared" si="22"/>
        <v>1.2987012987012986E-2</v>
      </c>
      <c r="M72" s="16">
        <f t="shared" si="23"/>
        <v>11.025974025974026</v>
      </c>
      <c r="N72" s="17">
        <f t="shared" si="24"/>
        <v>1.2987012987012988E-2</v>
      </c>
    </row>
    <row r="73" spans="1:17" s="1" customFormat="1">
      <c r="A73" s="51" t="s">
        <v>19</v>
      </c>
      <c r="B73" s="52" t="s">
        <v>42</v>
      </c>
      <c r="C73" s="53" t="s">
        <v>22</v>
      </c>
      <c r="D73" s="16">
        <f t="shared" si="25"/>
        <v>12</v>
      </c>
      <c r="E73" s="55">
        <v>12</v>
      </c>
      <c r="F73" s="55">
        <v>0</v>
      </c>
      <c r="G73" s="16">
        <f t="shared" si="26"/>
        <v>0</v>
      </c>
      <c r="H73" s="55">
        <v>0</v>
      </c>
      <c r="I73" s="55">
        <v>0</v>
      </c>
      <c r="J73" s="28">
        <f t="shared" si="21"/>
        <v>9.4675324675324681</v>
      </c>
      <c r="K73" s="16">
        <f t="shared" si="27"/>
        <v>21.467532467532468</v>
      </c>
      <c r="L73" s="17">
        <f t="shared" si="22"/>
        <v>1.2987012987012986E-2</v>
      </c>
      <c r="M73" s="16">
        <f t="shared" si="23"/>
        <v>11.025974025974026</v>
      </c>
      <c r="N73" s="17">
        <f t="shared" si="24"/>
        <v>1.2987012987012988E-2</v>
      </c>
    </row>
    <row r="74" spans="1:17" s="1" customFormat="1">
      <c r="A74" s="51" t="s">
        <v>19</v>
      </c>
      <c r="B74" s="52" t="s">
        <v>43</v>
      </c>
      <c r="C74" s="53" t="s">
        <v>22</v>
      </c>
      <c r="D74" s="16">
        <f t="shared" si="25"/>
        <v>12</v>
      </c>
      <c r="E74" s="55">
        <v>12</v>
      </c>
      <c r="F74" s="55">
        <v>0</v>
      </c>
      <c r="G74" s="16">
        <f t="shared" si="26"/>
        <v>0</v>
      </c>
      <c r="H74" s="55">
        <v>0</v>
      </c>
      <c r="I74" s="55">
        <v>0</v>
      </c>
      <c r="J74" s="28">
        <f t="shared" si="21"/>
        <v>9.4675324675324681</v>
      </c>
      <c r="K74" s="16">
        <f t="shared" si="27"/>
        <v>21.467532467532468</v>
      </c>
      <c r="L74" s="17">
        <f t="shared" si="22"/>
        <v>1.2987012987012986E-2</v>
      </c>
      <c r="M74" s="16">
        <f t="shared" si="23"/>
        <v>11.025974025974026</v>
      </c>
      <c r="N74" s="17">
        <f t="shared" si="24"/>
        <v>1.2987012987012988E-2</v>
      </c>
    </row>
    <row r="75" spans="1:17" s="1" customFormat="1">
      <c r="A75" s="51" t="s">
        <v>19</v>
      </c>
      <c r="B75" s="52" t="s">
        <v>44</v>
      </c>
      <c r="C75" s="53" t="s">
        <v>22</v>
      </c>
      <c r="D75" s="16">
        <f t="shared" si="25"/>
        <v>24</v>
      </c>
      <c r="E75" s="55">
        <v>24</v>
      </c>
      <c r="F75" s="55">
        <v>0</v>
      </c>
      <c r="G75" s="16">
        <f t="shared" si="26"/>
        <v>0</v>
      </c>
      <c r="H75" s="55">
        <v>0</v>
      </c>
      <c r="I75" s="55">
        <v>0</v>
      </c>
      <c r="J75" s="28">
        <f t="shared" si="21"/>
        <v>18.935064935064936</v>
      </c>
      <c r="K75" s="16">
        <f t="shared" si="27"/>
        <v>42.935064935064936</v>
      </c>
      <c r="L75" s="17">
        <f t="shared" si="22"/>
        <v>2.5974025974025972E-2</v>
      </c>
      <c r="M75" s="16">
        <f t="shared" si="23"/>
        <v>22.051948051948052</v>
      </c>
      <c r="N75" s="17">
        <f t="shared" si="24"/>
        <v>2.5974025974025976E-2</v>
      </c>
    </row>
    <row r="76" spans="1:17" s="1" customFormat="1">
      <c r="A76" s="51" t="s">
        <v>19</v>
      </c>
      <c r="B76" s="52" t="s">
        <v>45</v>
      </c>
      <c r="C76" s="53" t="s">
        <v>22</v>
      </c>
      <c r="D76" s="16">
        <f t="shared" si="25"/>
        <v>24</v>
      </c>
      <c r="E76" s="55">
        <v>24</v>
      </c>
      <c r="F76" s="55">
        <v>0</v>
      </c>
      <c r="G76" s="16">
        <f t="shared" si="26"/>
        <v>0</v>
      </c>
      <c r="H76" s="55">
        <v>0</v>
      </c>
      <c r="I76" s="55">
        <v>0</v>
      </c>
      <c r="J76" s="28">
        <f t="shared" si="21"/>
        <v>18.935064935064936</v>
      </c>
      <c r="K76" s="16">
        <f t="shared" si="27"/>
        <v>42.935064935064936</v>
      </c>
      <c r="L76" s="17">
        <f t="shared" si="22"/>
        <v>2.5974025974025972E-2</v>
      </c>
      <c r="M76" s="16">
        <f t="shared" si="23"/>
        <v>22.051948051948052</v>
      </c>
      <c r="N76" s="17">
        <f t="shared" si="24"/>
        <v>2.5974025974025976E-2</v>
      </c>
    </row>
    <row r="77" spans="1:17" s="1" customFormat="1">
      <c r="A77" s="51" t="s">
        <v>18</v>
      </c>
      <c r="B77" s="52" t="s">
        <v>92</v>
      </c>
      <c r="C77" s="53" t="s">
        <v>22</v>
      </c>
      <c r="D77" s="16">
        <f t="shared" si="25"/>
        <v>12.5</v>
      </c>
      <c r="E77" s="55">
        <v>0</v>
      </c>
      <c r="F77" s="55">
        <v>12.5</v>
      </c>
      <c r="G77" s="16">
        <f t="shared" si="26"/>
        <v>0</v>
      </c>
      <c r="H77" s="55">
        <v>0</v>
      </c>
      <c r="I77" s="55">
        <v>0</v>
      </c>
      <c r="J77" s="28">
        <f t="shared" si="21"/>
        <v>9.8620129870129869</v>
      </c>
      <c r="K77" s="16">
        <f t="shared" si="27"/>
        <v>22.362012987012989</v>
      </c>
      <c r="L77" s="17">
        <f t="shared" si="22"/>
        <v>1.3528138528138528E-2</v>
      </c>
      <c r="M77" s="16">
        <f t="shared" si="23"/>
        <v>11.48538961038961</v>
      </c>
      <c r="N77" s="17">
        <f t="shared" si="24"/>
        <v>1.3528138528138528E-2</v>
      </c>
    </row>
    <row r="78" spans="1:17" s="1" customFormat="1">
      <c r="A78" s="51" t="s">
        <v>18</v>
      </c>
      <c r="B78" s="52" t="s">
        <v>93</v>
      </c>
      <c r="C78" s="53" t="s">
        <v>22</v>
      </c>
      <c r="D78" s="16">
        <f t="shared" si="25"/>
        <v>12.5</v>
      </c>
      <c r="E78" s="55">
        <v>0</v>
      </c>
      <c r="F78" s="55">
        <v>12.5</v>
      </c>
      <c r="G78" s="16">
        <f t="shared" si="26"/>
        <v>0</v>
      </c>
      <c r="H78" s="55">
        <v>0</v>
      </c>
      <c r="I78" s="55">
        <v>0</v>
      </c>
      <c r="J78" s="28">
        <f t="shared" si="21"/>
        <v>9.8620129870129869</v>
      </c>
      <c r="K78" s="16">
        <f t="shared" si="27"/>
        <v>22.362012987012989</v>
      </c>
      <c r="L78" s="17">
        <f t="shared" si="22"/>
        <v>1.3528138528138528E-2</v>
      </c>
      <c r="M78" s="16">
        <f t="shared" si="23"/>
        <v>11.48538961038961</v>
      </c>
      <c r="N78" s="17">
        <f t="shared" si="24"/>
        <v>1.3528138528138528E-2</v>
      </c>
    </row>
    <row r="79" spans="1:17" s="1" customFormat="1">
      <c r="A79" s="51" t="s">
        <v>18</v>
      </c>
      <c r="B79" s="52" t="s">
        <v>94</v>
      </c>
      <c r="C79" s="53" t="s">
        <v>22</v>
      </c>
      <c r="D79" s="16">
        <f t="shared" si="25"/>
        <v>12.5</v>
      </c>
      <c r="E79" s="55">
        <v>0</v>
      </c>
      <c r="F79" s="55">
        <v>12.5</v>
      </c>
      <c r="G79" s="16">
        <f t="shared" si="26"/>
        <v>0</v>
      </c>
      <c r="H79" s="55">
        <v>0</v>
      </c>
      <c r="I79" s="55">
        <v>0</v>
      </c>
      <c r="J79" s="28">
        <f t="shared" si="21"/>
        <v>9.8620129870129869</v>
      </c>
      <c r="K79" s="16">
        <f t="shared" si="27"/>
        <v>22.362012987012989</v>
      </c>
      <c r="L79" s="17">
        <f t="shared" si="22"/>
        <v>1.3528138528138528E-2</v>
      </c>
      <c r="M79" s="16">
        <f t="shared" si="23"/>
        <v>11.48538961038961</v>
      </c>
      <c r="N79" s="17">
        <f t="shared" si="24"/>
        <v>1.3528138528138528E-2</v>
      </c>
    </row>
    <row r="80" spans="1:17" s="1" customFormat="1">
      <c r="A80" s="51" t="s">
        <v>18</v>
      </c>
      <c r="B80" s="52" t="s">
        <v>95</v>
      </c>
      <c r="C80" s="53" t="s">
        <v>22</v>
      </c>
      <c r="D80" s="16">
        <f t="shared" si="25"/>
        <v>12.5</v>
      </c>
      <c r="E80" s="55">
        <v>0</v>
      </c>
      <c r="F80" s="55">
        <v>12.5</v>
      </c>
      <c r="G80" s="16">
        <f t="shared" si="26"/>
        <v>0</v>
      </c>
      <c r="H80" s="55">
        <v>0</v>
      </c>
      <c r="I80" s="55">
        <v>0</v>
      </c>
      <c r="J80" s="28">
        <f t="shared" si="21"/>
        <v>9.8620129870129869</v>
      </c>
      <c r="K80" s="16">
        <f t="shared" si="27"/>
        <v>22.362012987012989</v>
      </c>
      <c r="L80" s="17">
        <f t="shared" si="22"/>
        <v>1.3528138528138528E-2</v>
      </c>
      <c r="M80" s="16">
        <f t="shared" si="23"/>
        <v>11.48538961038961</v>
      </c>
      <c r="N80" s="17">
        <f t="shared" si="24"/>
        <v>1.3528138528138528E-2</v>
      </c>
    </row>
    <row r="81" spans="1:19" s="1" customFormat="1">
      <c r="A81" s="51" t="s">
        <v>20</v>
      </c>
      <c r="B81" s="52" t="s">
        <v>48</v>
      </c>
      <c r="C81" s="53" t="s">
        <v>23</v>
      </c>
      <c r="D81" s="16">
        <f t="shared" si="25"/>
        <v>24</v>
      </c>
      <c r="E81" s="55">
        <v>24</v>
      </c>
      <c r="F81" s="55">
        <v>0</v>
      </c>
      <c r="G81" s="16">
        <f t="shared" si="26"/>
        <v>0</v>
      </c>
      <c r="H81" s="55">
        <v>0</v>
      </c>
      <c r="I81" s="55">
        <v>0</v>
      </c>
      <c r="J81" s="28">
        <f t="shared" si="21"/>
        <v>18.935064935064936</v>
      </c>
      <c r="K81" s="16">
        <f t="shared" si="27"/>
        <v>42.935064935064936</v>
      </c>
      <c r="L81" s="17">
        <f t="shared" si="22"/>
        <v>2.5974025974025972E-2</v>
      </c>
      <c r="M81" s="16">
        <f t="shared" si="23"/>
        <v>22.051948051948052</v>
      </c>
      <c r="N81" s="17">
        <f t="shared" si="24"/>
        <v>2.5974025974025976E-2</v>
      </c>
    </row>
    <row r="82" spans="1:19" s="1" customFormat="1">
      <c r="A82" s="51" t="s">
        <v>20</v>
      </c>
      <c r="B82" s="52" t="s">
        <v>49</v>
      </c>
      <c r="C82" s="53" t="s">
        <v>23</v>
      </c>
      <c r="D82" s="16">
        <f t="shared" si="25"/>
        <v>24</v>
      </c>
      <c r="E82" s="55">
        <v>24</v>
      </c>
      <c r="F82" s="55">
        <v>0</v>
      </c>
      <c r="G82" s="16">
        <f t="shared" si="26"/>
        <v>0</v>
      </c>
      <c r="H82" s="55">
        <v>0</v>
      </c>
      <c r="I82" s="55">
        <v>0</v>
      </c>
      <c r="J82" s="28">
        <f t="shared" si="21"/>
        <v>18.935064935064936</v>
      </c>
      <c r="K82" s="16">
        <f t="shared" si="27"/>
        <v>42.935064935064936</v>
      </c>
      <c r="L82" s="17">
        <f t="shared" si="22"/>
        <v>2.5974025974025972E-2</v>
      </c>
      <c r="M82" s="16">
        <f t="shared" si="23"/>
        <v>22.051948051948052</v>
      </c>
      <c r="N82" s="17">
        <f t="shared" si="24"/>
        <v>2.5974025974025976E-2</v>
      </c>
    </row>
    <row r="83" spans="1:19" s="1" customFormat="1">
      <c r="A83" s="51" t="s">
        <v>47</v>
      </c>
      <c r="B83" s="52" t="s">
        <v>50</v>
      </c>
      <c r="C83" s="53" t="s">
        <v>23</v>
      </c>
      <c r="D83" s="16">
        <v>12</v>
      </c>
      <c r="E83" s="55">
        <v>9</v>
      </c>
      <c r="F83" s="55">
        <v>0</v>
      </c>
      <c r="G83" s="16">
        <f t="shared" si="26"/>
        <v>0</v>
      </c>
      <c r="H83" s="55">
        <v>0</v>
      </c>
      <c r="I83" s="55">
        <v>0</v>
      </c>
      <c r="J83" s="28">
        <f t="shared" si="21"/>
        <v>9.4675324675324681</v>
      </c>
      <c r="K83" s="16">
        <f t="shared" si="27"/>
        <v>21.467532467532468</v>
      </c>
      <c r="L83" s="17">
        <f t="shared" si="22"/>
        <v>1.2987012987012986E-2</v>
      </c>
      <c r="M83" s="16">
        <f t="shared" si="23"/>
        <v>11.025974025974026</v>
      </c>
      <c r="N83" s="17">
        <f t="shared" si="24"/>
        <v>1.2987012987012988E-2</v>
      </c>
    </row>
    <row r="84" spans="1:19" s="1" customFormat="1">
      <c r="A84" s="51" t="s">
        <v>47</v>
      </c>
      <c r="B84" s="52" t="s">
        <v>51</v>
      </c>
      <c r="C84" s="53" t="s">
        <v>23</v>
      </c>
      <c r="D84" s="16">
        <v>18</v>
      </c>
      <c r="E84" s="55">
        <v>12</v>
      </c>
      <c r="F84" s="55">
        <v>0</v>
      </c>
      <c r="G84" s="16">
        <f t="shared" si="26"/>
        <v>0</v>
      </c>
      <c r="H84" s="55">
        <v>0</v>
      </c>
      <c r="I84" s="55">
        <v>0</v>
      </c>
      <c r="J84" s="28">
        <f t="shared" si="21"/>
        <v>14.2012987012987</v>
      </c>
      <c r="K84" s="16">
        <f t="shared" si="27"/>
        <v>32.201298701298697</v>
      </c>
      <c r="L84" s="17">
        <f t="shared" si="22"/>
        <v>1.9480519480519477E-2</v>
      </c>
      <c r="M84" s="16">
        <f t="shared" si="23"/>
        <v>16.538961038961034</v>
      </c>
      <c r="N84" s="17">
        <f t="shared" si="24"/>
        <v>1.9480519480519473E-2</v>
      </c>
    </row>
    <row r="85" spans="1:19" s="1" customFormat="1">
      <c r="A85" s="51" t="s">
        <v>47</v>
      </c>
      <c r="B85" s="52" t="s">
        <v>52</v>
      </c>
      <c r="C85" s="53" t="s">
        <v>23</v>
      </c>
      <c r="D85" s="16">
        <v>18</v>
      </c>
      <c r="E85" s="55">
        <v>12</v>
      </c>
      <c r="F85" s="55">
        <v>0</v>
      </c>
      <c r="G85" s="16">
        <f t="shared" si="26"/>
        <v>0</v>
      </c>
      <c r="H85" s="55">
        <v>0</v>
      </c>
      <c r="I85" s="55">
        <v>0</v>
      </c>
      <c r="J85" s="28">
        <f t="shared" si="21"/>
        <v>14.2012987012987</v>
      </c>
      <c r="K85" s="16">
        <f t="shared" si="27"/>
        <v>32.201298701298697</v>
      </c>
      <c r="L85" s="17">
        <f t="shared" si="22"/>
        <v>1.9480519480519477E-2</v>
      </c>
      <c r="M85" s="16">
        <f t="shared" si="23"/>
        <v>16.538961038961034</v>
      </c>
      <c r="N85" s="17">
        <f t="shared" si="24"/>
        <v>1.9480519480519473E-2</v>
      </c>
    </row>
    <row r="86" spans="1:19" s="1" customFormat="1">
      <c r="A86" s="51" t="s">
        <v>21</v>
      </c>
      <c r="B86" s="52" t="s">
        <v>53</v>
      </c>
      <c r="C86" s="53" t="s">
        <v>24</v>
      </c>
      <c r="D86" s="16">
        <f t="shared" si="25"/>
        <v>54</v>
      </c>
      <c r="E86" s="55">
        <v>48</v>
      </c>
      <c r="F86" s="55">
        <v>6</v>
      </c>
      <c r="G86" s="16">
        <f t="shared" si="26"/>
        <v>0</v>
      </c>
      <c r="H86" s="55">
        <v>0</v>
      </c>
      <c r="I86" s="55">
        <v>0</v>
      </c>
      <c r="J86" s="28">
        <f t="shared" si="21"/>
        <v>42.603896103896105</v>
      </c>
      <c r="K86" s="16">
        <f t="shared" si="27"/>
        <v>96.603896103896105</v>
      </c>
      <c r="L86" s="17">
        <f t="shared" si="22"/>
        <v>5.8441558441558433E-2</v>
      </c>
      <c r="M86" s="16">
        <f t="shared" si="23"/>
        <v>49.616883116883109</v>
      </c>
      <c r="N86" s="17">
        <f t="shared" si="24"/>
        <v>5.8441558441558433E-2</v>
      </c>
    </row>
    <row r="87" spans="1:19" s="1" customFormat="1">
      <c r="A87" s="51" t="s">
        <v>21</v>
      </c>
      <c r="B87" s="52" t="s">
        <v>54</v>
      </c>
      <c r="C87" s="53" t="s">
        <v>24</v>
      </c>
      <c r="D87" s="16">
        <f t="shared" si="25"/>
        <v>24</v>
      </c>
      <c r="E87" s="55">
        <v>24</v>
      </c>
      <c r="F87" s="55">
        <v>0</v>
      </c>
      <c r="G87" s="16">
        <f t="shared" si="26"/>
        <v>0</v>
      </c>
      <c r="H87" s="55">
        <v>0</v>
      </c>
      <c r="I87" s="55">
        <v>0</v>
      </c>
      <c r="J87" s="28">
        <f t="shared" si="21"/>
        <v>18.935064935064936</v>
      </c>
      <c r="K87" s="16">
        <f t="shared" si="27"/>
        <v>42.935064935064936</v>
      </c>
      <c r="L87" s="17">
        <f t="shared" si="22"/>
        <v>2.5974025974025972E-2</v>
      </c>
      <c r="M87" s="16">
        <f t="shared" si="23"/>
        <v>22.051948051948052</v>
      </c>
      <c r="N87" s="17">
        <f t="shared" si="24"/>
        <v>2.5974025974025976E-2</v>
      </c>
    </row>
    <row r="88" spans="1:19" s="1" customFormat="1">
      <c r="A88" s="51" t="s">
        <v>21</v>
      </c>
      <c r="B88" s="52" t="s">
        <v>55</v>
      </c>
      <c r="C88" s="53" t="s">
        <v>24</v>
      </c>
      <c r="D88" s="16">
        <f t="shared" si="25"/>
        <v>30</v>
      </c>
      <c r="E88" s="55">
        <v>24</v>
      </c>
      <c r="F88" s="55">
        <v>6</v>
      </c>
      <c r="G88" s="16">
        <f t="shared" si="26"/>
        <v>0</v>
      </c>
      <c r="H88" s="55">
        <v>0</v>
      </c>
      <c r="I88" s="55">
        <v>0</v>
      </c>
      <c r="J88" s="28">
        <f t="shared" si="21"/>
        <v>23.668831168831169</v>
      </c>
      <c r="K88" s="16">
        <f t="shared" si="27"/>
        <v>53.668831168831169</v>
      </c>
      <c r="L88" s="17">
        <f t="shared" si="22"/>
        <v>3.2467532467532464E-2</v>
      </c>
      <c r="M88" s="16">
        <f t="shared" si="23"/>
        <v>27.56493506493506</v>
      </c>
      <c r="N88" s="17">
        <f t="shared" si="24"/>
        <v>3.2467532467532464E-2</v>
      </c>
    </row>
    <row r="89" spans="1:19" s="1" customFormat="1">
      <c r="A89" s="51" t="s">
        <v>21</v>
      </c>
      <c r="B89" s="52" t="s">
        <v>53</v>
      </c>
      <c r="C89" s="53" t="s">
        <v>25</v>
      </c>
      <c r="D89" s="16">
        <f t="shared" si="25"/>
        <v>48</v>
      </c>
      <c r="E89" s="55">
        <v>48</v>
      </c>
      <c r="F89" s="55">
        <v>0</v>
      </c>
      <c r="G89" s="16">
        <f t="shared" si="26"/>
        <v>0</v>
      </c>
      <c r="H89" s="55">
        <v>0</v>
      </c>
      <c r="I89" s="55">
        <v>0</v>
      </c>
      <c r="J89" s="28">
        <f t="shared" si="21"/>
        <v>37.870129870129873</v>
      </c>
      <c r="K89" s="16">
        <f t="shared" si="27"/>
        <v>85.870129870129873</v>
      </c>
      <c r="L89" s="17">
        <f t="shared" si="22"/>
        <v>5.1948051948051945E-2</v>
      </c>
      <c r="M89" s="16">
        <f t="shared" si="23"/>
        <v>44.103896103896105</v>
      </c>
      <c r="N89" s="17">
        <f t="shared" si="24"/>
        <v>5.1948051948051951E-2</v>
      </c>
    </row>
    <row r="90" spans="1:19" s="1" customFormat="1">
      <c r="A90" s="51" t="s">
        <v>21</v>
      </c>
      <c r="B90" s="52" t="s">
        <v>54</v>
      </c>
      <c r="C90" s="53" t="s">
        <v>25</v>
      </c>
      <c r="D90" s="16">
        <f t="shared" si="25"/>
        <v>64</v>
      </c>
      <c r="E90" s="55">
        <v>40</v>
      </c>
      <c r="F90" s="55">
        <v>24</v>
      </c>
      <c r="G90" s="16">
        <f t="shared" si="26"/>
        <v>0</v>
      </c>
      <c r="H90" s="55">
        <v>0</v>
      </c>
      <c r="I90" s="55">
        <v>0</v>
      </c>
      <c r="J90" s="28">
        <f t="shared" si="21"/>
        <v>50.493506493506494</v>
      </c>
      <c r="K90" s="16">
        <f t="shared" si="27"/>
        <v>114.49350649350649</v>
      </c>
      <c r="L90" s="17">
        <f t="shared" si="22"/>
        <v>6.926406926406925E-2</v>
      </c>
      <c r="M90" s="16">
        <f t="shared" si="23"/>
        <v>58.805194805194795</v>
      </c>
      <c r="N90" s="17">
        <f t="shared" si="24"/>
        <v>6.926406926406925E-2</v>
      </c>
    </row>
    <row r="91" spans="1:19" s="9" customFormat="1">
      <c r="A91" s="128" t="s">
        <v>7</v>
      </c>
      <c r="B91" s="129"/>
      <c r="C91" s="130"/>
      <c r="D91" s="15">
        <f>SUM(D50:D90)</f>
        <v>909</v>
      </c>
      <c r="E91" s="15">
        <f t="shared" ref="E91:N91" si="28">SUM(E50:E90)</f>
        <v>706</v>
      </c>
      <c r="F91" s="15">
        <f t="shared" si="28"/>
        <v>188</v>
      </c>
      <c r="G91" s="15">
        <f t="shared" si="28"/>
        <v>15</v>
      </c>
      <c r="H91" s="15">
        <f t="shared" si="28"/>
        <v>15</v>
      </c>
      <c r="I91" s="15">
        <f t="shared" si="28"/>
        <v>0</v>
      </c>
      <c r="J91" s="15">
        <f t="shared" si="28"/>
        <v>728.99999999999989</v>
      </c>
      <c r="K91" s="15">
        <f t="shared" si="28"/>
        <v>1653.0000000000002</v>
      </c>
      <c r="L91" s="34">
        <f t="shared" si="28"/>
        <v>0.99999999999999967</v>
      </c>
      <c r="M91" s="15">
        <f t="shared" si="28"/>
        <v>849</v>
      </c>
      <c r="N91" s="34">
        <f t="shared" si="28"/>
        <v>0.99999999999999978</v>
      </c>
      <c r="Q91" s="32"/>
      <c r="R91" s="32"/>
      <c r="S91" s="32"/>
    </row>
    <row r="92" spans="1:19" s="1" customFormat="1">
      <c r="A92" s="3"/>
      <c r="B92" s="8"/>
      <c r="C92" s="6"/>
      <c r="D92" s="2"/>
      <c r="E92" s="4"/>
      <c r="F92" s="5"/>
      <c r="G92" s="5"/>
      <c r="H92" s="5"/>
      <c r="I92" s="5"/>
      <c r="J92" s="5"/>
      <c r="K92" s="5"/>
      <c r="L92" s="5"/>
      <c r="M92" s="5"/>
      <c r="Q92" s="21"/>
      <c r="R92" s="21"/>
      <c r="S92" s="21"/>
    </row>
    <row r="93" spans="1:19" s="1" customFormat="1" ht="15.75">
      <c r="A93" s="69" t="s">
        <v>82</v>
      </c>
      <c r="B93" s="8"/>
      <c r="C93" s="6"/>
      <c r="D93" s="2"/>
      <c r="E93" s="4"/>
      <c r="F93" s="5"/>
      <c r="G93" s="5"/>
      <c r="H93" s="5"/>
      <c r="I93" s="5"/>
      <c r="J93" s="5"/>
      <c r="K93" s="5"/>
      <c r="L93" s="5"/>
      <c r="M93" s="5"/>
      <c r="Q93" s="66"/>
      <c r="R93" s="66"/>
      <c r="S93" s="66"/>
    </row>
    <row r="94" spans="1:19" s="1" customFormat="1">
      <c r="A94" s="70"/>
      <c r="B94" s="71"/>
      <c r="C94" s="72"/>
      <c r="D94" s="2"/>
      <c r="E94" s="4"/>
      <c r="F94" s="5"/>
      <c r="G94" s="5"/>
      <c r="H94" s="5"/>
      <c r="I94" s="5"/>
      <c r="J94" s="5"/>
      <c r="K94" s="5"/>
      <c r="L94" s="5"/>
      <c r="M94" s="5"/>
      <c r="Q94" s="66"/>
      <c r="R94" s="66"/>
      <c r="S94" s="66"/>
    </row>
    <row r="95" spans="1:19">
      <c r="A95" s="131" t="s">
        <v>83</v>
      </c>
      <c r="B95" s="132"/>
      <c r="C95" s="133"/>
    </row>
    <row r="96" spans="1:19">
      <c r="A96" s="73"/>
      <c r="B96" s="74"/>
      <c r="C96" s="74"/>
    </row>
    <row r="97" spans="1:3">
      <c r="A97" s="125" t="s">
        <v>83</v>
      </c>
      <c r="B97" s="126"/>
      <c r="C97" s="127"/>
    </row>
    <row r="98" spans="1:3">
      <c r="A98" s="73"/>
      <c r="B98" s="74"/>
      <c r="C98" s="74"/>
    </row>
    <row r="99" spans="1:3">
      <c r="A99" s="121" t="s">
        <v>84</v>
      </c>
      <c r="B99" s="122"/>
      <c r="C99" s="123"/>
    </row>
    <row r="100" spans="1:3">
      <c r="A100" s="75"/>
      <c r="B100" s="74"/>
      <c r="C100" s="74"/>
    </row>
    <row r="101" spans="1:3">
      <c r="A101" s="76"/>
      <c r="B101" s="77"/>
      <c r="C101" s="78"/>
    </row>
    <row r="102" spans="1:3">
      <c r="A102" s="124" t="s">
        <v>85</v>
      </c>
      <c r="B102" s="124"/>
      <c r="C102" s="124"/>
    </row>
  </sheetData>
  <mergeCells count="67">
    <mergeCell ref="A95:C95"/>
    <mergeCell ref="A99:C99"/>
    <mergeCell ref="A102:C102"/>
    <mergeCell ref="A97:C97"/>
    <mergeCell ref="A91:C91"/>
    <mergeCell ref="A4:B4"/>
    <mergeCell ref="A5:B5"/>
    <mergeCell ref="A6:B6"/>
    <mergeCell ref="A7:B7"/>
    <mergeCell ref="A8:B8"/>
    <mergeCell ref="A10:B10"/>
    <mergeCell ref="C4:F11"/>
    <mergeCell ref="A44:E44"/>
    <mergeCell ref="A38:E38"/>
    <mergeCell ref="A42:E42"/>
    <mergeCell ref="A43:E43"/>
    <mergeCell ref="A36:E36"/>
    <mergeCell ref="A39:E39"/>
    <mergeCell ref="A40:E40"/>
    <mergeCell ref="A41:E41"/>
    <mergeCell ref="A37:E37"/>
    <mergeCell ref="A35:E35"/>
    <mergeCell ref="A16:E16"/>
    <mergeCell ref="A17:E17"/>
    <mergeCell ref="A18:E18"/>
    <mergeCell ref="A19:E19"/>
    <mergeCell ref="A20:E20"/>
    <mergeCell ref="A26:E26"/>
    <mergeCell ref="A25:E25"/>
    <mergeCell ref="A31:E31"/>
    <mergeCell ref="A32:E32"/>
    <mergeCell ref="A21:E21"/>
    <mergeCell ref="A22:E22"/>
    <mergeCell ref="A23:E23"/>
    <mergeCell ref="A24:E24"/>
    <mergeCell ref="A33:E33"/>
    <mergeCell ref="A27:E27"/>
    <mergeCell ref="A28:E28"/>
    <mergeCell ref="A29:E29"/>
    <mergeCell ref="A30:E30"/>
    <mergeCell ref="A34:E34"/>
    <mergeCell ref="A1:N1"/>
    <mergeCell ref="A13:E14"/>
    <mergeCell ref="F13:H13"/>
    <mergeCell ref="I13:K13"/>
    <mergeCell ref="L13:N13"/>
    <mergeCell ref="A2:N2"/>
    <mergeCell ref="A3:B3"/>
    <mergeCell ref="C3:F3"/>
    <mergeCell ref="H3:J3"/>
    <mergeCell ref="L3:N3"/>
    <mergeCell ref="A12:N12"/>
    <mergeCell ref="A11:B11"/>
    <mergeCell ref="G4:J11"/>
    <mergeCell ref="K4:N11"/>
    <mergeCell ref="A15:E15"/>
    <mergeCell ref="M47:M48"/>
    <mergeCell ref="N47:N48"/>
    <mergeCell ref="A45:N45"/>
    <mergeCell ref="A47:A48"/>
    <mergeCell ref="B47:B48"/>
    <mergeCell ref="C47:C48"/>
    <mergeCell ref="K47:K48"/>
    <mergeCell ref="L47:L48"/>
    <mergeCell ref="A46:N46"/>
    <mergeCell ref="D47:F47"/>
    <mergeCell ref="G47:I4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headerFooter>
    <oddFooter>&amp;CPágina &amp;P - &amp;N</oddFooter>
  </headerFooter>
  <ignoredErrors>
    <ignoredError sqref="M50:M69 M71:M9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tabla fph_momento 1</vt:lpstr>
      <vt:lpstr>tabla fph_momento 2</vt:lpstr>
      <vt:lpstr>'tabla fph_momento 1'!Área_de_impresión</vt:lpstr>
      <vt:lpstr>'tabla fph_momento 2'!Área_de_impresión</vt:lpstr>
      <vt:lpstr>'tabla fph_momento 1'!Títulos_a_imprimir</vt:lpstr>
      <vt:lpstr>'tabla fph_momento 2'!Títulos_a_imprimir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javier.crespo</dc:creator>
  <cp:lastModifiedBy>javier.crespo</cp:lastModifiedBy>
  <cp:lastPrinted>2014-08-08T21:54:46Z</cp:lastPrinted>
  <dcterms:created xsi:type="dcterms:W3CDTF">2014-07-28T19:13:39Z</dcterms:created>
  <dcterms:modified xsi:type="dcterms:W3CDTF">2014-10-24T15:45:05Z</dcterms:modified>
</cp:coreProperties>
</file>